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Škola dokumenty 16.03.2023\VEREJNE OBSTARAVANIE\VO 2025\Opravy bežne 2025\na zverejnenie\"/>
    </mc:Choice>
  </mc:AlternateContent>
  <xr:revisionPtr revIDLastSave="0" documentId="8_{3746B17E-CEE0-426D-B36C-35FF95D571A3}" xr6:coauthVersionLast="47" xr6:coauthVersionMax="47" xr10:uidLastSave="{00000000-0000-0000-0000-000000000000}"/>
  <bookViews>
    <workbookView xWindow="3810" yWindow="3810" windowWidth="12285" windowHeight="11385" xr2:uid="{00000000-000D-0000-FFFF-FFFF00000000}"/>
  </bookViews>
  <sheets>
    <sheet name="Rekapitulácia stavby" sheetId="1" r:id="rId1"/>
    <sheet name="1 - Vybúranie drevenej st..." sheetId="2" r:id="rId2"/>
    <sheet name="2 - Chodba" sheetId="3" r:id="rId3"/>
    <sheet name="3 - Rekonštrukcia bytu" sheetId="4" r:id="rId4"/>
    <sheet name="4 - Náter stĺpov" sheetId="5" r:id="rId5"/>
    <sheet name="5 - Výmena vstupnej steny..." sheetId="6" r:id="rId6"/>
  </sheets>
  <definedNames>
    <definedName name="_xlnm._FilterDatabase" localSheetId="1" hidden="1">'1 - Vybúranie drevenej st...'!$C$122:$K$146</definedName>
    <definedName name="_xlnm._FilterDatabase" localSheetId="2" hidden="1">'2 - Chodba'!$C$122:$K$137</definedName>
    <definedName name="_xlnm._FilterDatabase" localSheetId="3" hidden="1">'3 - Rekonštrukcia bytu'!$C$132:$K$352</definedName>
    <definedName name="_xlnm._FilterDatabase" localSheetId="4" hidden="1">'4 - Náter stĺpov'!$C$119:$K$128</definedName>
    <definedName name="_xlnm._FilterDatabase" localSheetId="5" hidden="1">'5 - Výmena vstupnej steny...'!$C$117:$K$126</definedName>
    <definedName name="_xlnm.Print_Titles" localSheetId="1">'1 - Vybúranie drevenej st...'!$122:$122</definedName>
    <definedName name="_xlnm.Print_Titles" localSheetId="2">'2 - Chodba'!$122:$122</definedName>
    <definedName name="_xlnm.Print_Titles" localSheetId="3">'3 - Rekonštrukcia bytu'!$132:$132</definedName>
    <definedName name="_xlnm.Print_Titles" localSheetId="4">'4 - Náter stĺpov'!$119:$119</definedName>
    <definedName name="_xlnm.Print_Titles" localSheetId="5">'5 - Výmena vstupnej steny...'!$117:$117</definedName>
    <definedName name="_xlnm.Print_Titles" localSheetId="0">'Rekapitulácia stavby'!$92:$92</definedName>
    <definedName name="_xlnm.Print_Area" localSheetId="1">'1 - Vybúranie drevenej st...'!$C$4:$J$76,'1 - Vybúranie drevenej st...'!$C$82:$J$104,'1 - Vybúranie drevenej st...'!$C$110:$J$146</definedName>
    <definedName name="_xlnm.Print_Area" localSheetId="2">'2 - Chodba'!$C$4:$J$76,'2 - Chodba'!$C$82:$J$104,'2 - Chodba'!$C$110:$J$137</definedName>
    <definedName name="_xlnm.Print_Area" localSheetId="3">'3 - Rekonštrukcia bytu'!$C$4:$J$76,'3 - Rekonštrukcia bytu'!$C$82:$J$114,'3 - Rekonštrukcia bytu'!$C$120:$J$352</definedName>
    <definedName name="_xlnm.Print_Area" localSheetId="4">'4 - Náter stĺpov'!$C$4:$J$76,'4 - Náter stĺpov'!$C$82:$J$101,'4 - Náter stĺpov'!$C$107:$J$128</definedName>
    <definedName name="_xlnm.Print_Area" localSheetId="5">'5 - Výmena vstupnej steny...'!$C$4:$J$76,'5 - Výmena vstupnej steny...'!$C$82:$J$99,'5 - Výmena vstupnej steny...'!$C$105:$J$126</definedName>
    <definedName name="_xlnm.Print_Area" localSheetId="0">'Rekapitulácia stavby'!$D$4:$AO$76,'Rekapitulácia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F112" i="6"/>
  <c r="E110" i="6"/>
  <c r="F89" i="6"/>
  <c r="E87" i="6"/>
  <c r="J24" i="6"/>
  <c r="E24" i="6"/>
  <c r="J92" i="6" s="1"/>
  <c r="J23" i="6"/>
  <c r="J21" i="6"/>
  <c r="E21" i="6"/>
  <c r="J114" i="6" s="1"/>
  <c r="J20" i="6"/>
  <c r="J18" i="6"/>
  <c r="E18" i="6"/>
  <c r="F92" i="6"/>
  <c r="J17" i="6"/>
  <c r="J15" i="6"/>
  <c r="E15" i="6"/>
  <c r="F114" i="6"/>
  <c r="J14" i="6"/>
  <c r="J112" i="6"/>
  <c r="E7" i="6"/>
  <c r="E108" i="6" s="1"/>
  <c r="J37" i="5"/>
  <c r="J36" i="5"/>
  <c r="AY98" i="1" s="1"/>
  <c r="J35" i="5"/>
  <c r="AX98" i="1" s="1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3" i="5"/>
  <c r="BH123" i="5"/>
  <c r="BG123" i="5"/>
  <c r="BE123" i="5"/>
  <c r="T123" i="5"/>
  <c r="T122" i="5" s="1"/>
  <c r="T121" i="5" s="1"/>
  <c r="R123" i="5"/>
  <c r="R122" i="5" s="1"/>
  <c r="R121" i="5" s="1"/>
  <c r="P123" i="5"/>
  <c r="P122" i="5"/>
  <c r="P121" i="5"/>
  <c r="F114" i="5"/>
  <c r="E112" i="5"/>
  <c r="F89" i="5"/>
  <c r="E87" i="5"/>
  <c r="J24" i="5"/>
  <c r="E24" i="5"/>
  <c r="J92" i="5"/>
  <c r="J23" i="5"/>
  <c r="J21" i="5"/>
  <c r="E21" i="5"/>
  <c r="J116" i="5"/>
  <c r="J20" i="5"/>
  <c r="J18" i="5"/>
  <c r="E18" i="5"/>
  <c r="F92" i="5"/>
  <c r="J17" i="5"/>
  <c r="J15" i="5"/>
  <c r="E15" i="5"/>
  <c r="F91" i="5" s="1"/>
  <c r="J14" i="5"/>
  <c r="J114" i="5"/>
  <c r="E7" i="5"/>
  <c r="E110" i="5" s="1"/>
  <c r="J37" i="4"/>
  <c r="J36" i="4"/>
  <c r="AY97" i="1"/>
  <c r="J35" i="4"/>
  <c r="AX97" i="1" s="1"/>
  <c r="BI352" i="4"/>
  <c r="BH352" i="4"/>
  <c r="BG352" i="4"/>
  <c r="BE352" i="4"/>
  <c r="T352" i="4"/>
  <c r="R352" i="4"/>
  <c r="P352" i="4"/>
  <c r="BI351" i="4"/>
  <c r="BH351" i="4"/>
  <c r="BG351" i="4"/>
  <c r="BE351" i="4"/>
  <c r="T351" i="4"/>
  <c r="R351" i="4"/>
  <c r="P351" i="4"/>
  <c r="BI350" i="4"/>
  <c r="BH350" i="4"/>
  <c r="BG350" i="4"/>
  <c r="BE350" i="4"/>
  <c r="T350" i="4"/>
  <c r="R350" i="4"/>
  <c r="P350" i="4"/>
  <c r="BI349" i="4"/>
  <c r="BH349" i="4"/>
  <c r="BG349" i="4"/>
  <c r="BE349" i="4"/>
  <c r="T349" i="4"/>
  <c r="R349" i="4"/>
  <c r="P349" i="4"/>
  <c r="BI348" i="4"/>
  <c r="BH348" i="4"/>
  <c r="BG348" i="4"/>
  <c r="BE348" i="4"/>
  <c r="T348" i="4"/>
  <c r="R348" i="4"/>
  <c r="P348" i="4"/>
  <c r="BI347" i="4"/>
  <c r="BH347" i="4"/>
  <c r="BG347" i="4"/>
  <c r="BE347" i="4"/>
  <c r="T347" i="4"/>
  <c r="R347" i="4"/>
  <c r="P347" i="4"/>
  <c r="BI346" i="4"/>
  <c r="BH346" i="4"/>
  <c r="BG346" i="4"/>
  <c r="BE346" i="4"/>
  <c r="T346" i="4"/>
  <c r="R346" i="4"/>
  <c r="P346" i="4"/>
  <c r="BI345" i="4"/>
  <c r="BH345" i="4"/>
  <c r="BG345" i="4"/>
  <c r="BE345" i="4"/>
  <c r="T345" i="4"/>
  <c r="R345" i="4"/>
  <c r="P345" i="4"/>
  <c r="BI344" i="4"/>
  <c r="BH344" i="4"/>
  <c r="BG344" i="4"/>
  <c r="BE344" i="4"/>
  <c r="T344" i="4"/>
  <c r="R344" i="4"/>
  <c r="P344" i="4"/>
  <c r="BI343" i="4"/>
  <c r="BH343" i="4"/>
  <c r="BG343" i="4"/>
  <c r="BE343" i="4"/>
  <c r="T343" i="4"/>
  <c r="R343" i="4"/>
  <c r="P343" i="4"/>
  <c r="BI342" i="4"/>
  <c r="BH342" i="4"/>
  <c r="BG342" i="4"/>
  <c r="BE342" i="4"/>
  <c r="T342" i="4"/>
  <c r="R342" i="4"/>
  <c r="P342" i="4"/>
  <c r="BI341" i="4"/>
  <c r="BH341" i="4"/>
  <c r="BG341" i="4"/>
  <c r="BE341" i="4"/>
  <c r="T341" i="4"/>
  <c r="R341" i="4"/>
  <c r="P341" i="4"/>
  <c r="BI340" i="4"/>
  <c r="BH340" i="4"/>
  <c r="BG340" i="4"/>
  <c r="BE340" i="4"/>
  <c r="T340" i="4"/>
  <c r="R340" i="4"/>
  <c r="P340" i="4"/>
  <c r="BI339" i="4"/>
  <c r="BH339" i="4"/>
  <c r="BG339" i="4"/>
  <c r="BE339" i="4"/>
  <c r="T339" i="4"/>
  <c r="R339" i="4"/>
  <c r="P339" i="4"/>
  <c r="BI338" i="4"/>
  <c r="BH338" i="4"/>
  <c r="BG338" i="4"/>
  <c r="BE338" i="4"/>
  <c r="T338" i="4"/>
  <c r="R338" i="4"/>
  <c r="P338" i="4"/>
  <c r="BI337" i="4"/>
  <c r="BH337" i="4"/>
  <c r="BG337" i="4"/>
  <c r="BE337" i="4"/>
  <c r="T337" i="4"/>
  <c r="R337" i="4"/>
  <c r="P337" i="4"/>
  <c r="BI336" i="4"/>
  <c r="BH336" i="4"/>
  <c r="BG336" i="4"/>
  <c r="BE336" i="4"/>
  <c r="T336" i="4"/>
  <c r="R336" i="4"/>
  <c r="P336" i="4"/>
  <c r="BI335" i="4"/>
  <c r="BH335" i="4"/>
  <c r="BG335" i="4"/>
  <c r="BE335" i="4"/>
  <c r="T335" i="4"/>
  <c r="R335" i="4"/>
  <c r="P335" i="4"/>
  <c r="BI334" i="4"/>
  <c r="BH334" i="4"/>
  <c r="BG334" i="4"/>
  <c r="BE334" i="4"/>
  <c r="T334" i="4"/>
  <c r="R334" i="4"/>
  <c r="P334" i="4"/>
  <c r="BI333" i="4"/>
  <c r="BH333" i="4"/>
  <c r="BG333" i="4"/>
  <c r="BE333" i="4"/>
  <c r="T333" i="4"/>
  <c r="R333" i="4"/>
  <c r="P333" i="4"/>
  <c r="BI332" i="4"/>
  <c r="BH332" i="4"/>
  <c r="BG332" i="4"/>
  <c r="BE332" i="4"/>
  <c r="T332" i="4"/>
  <c r="R332" i="4"/>
  <c r="P332" i="4"/>
  <c r="BI331" i="4"/>
  <c r="BH331" i="4"/>
  <c r="BG331" i="4"/>
  <c r="BE331" i="4"/>
  <c r="T331" i="4"/>
  <c r="R331" i="4"/>
  <c r="P331" i="4"/>
  <c r="BI330" i="4"/>
  <c r="BH330" i="4"/>
  <c r="BG330" i="4"/>
  <c r="BE330" i="4"/>
  <c r="T330" i="4"/>
  <c r="R330" i="4"/>
  <c r="P330" i="4"/>
  <c r="BI329" i="4"/>
  <c r="BH329" i="4"/>
  <c r="BG329" i="4"/>
  <c r="BE329" i="4"/>
  <c r="T329" i="4"/>
  <c r="R329" i="4"/>
  <c r="P329" i="4"/>
  <c r="BI328" i="4"/>
  <c r="BH328" i="4"/>
  <c r="BG328" i="4"/>
  <c r="BE328" i="4"/>
  <c r="T328" i="4"/>
  <c r="R328" i="4"/>
  <c r="P328" i="4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5" i="4"/>
  <c r="BH325" i="4"/>
  <c r="BG325" i="4"/>
  <c r="BE325" i="4"/>
  <c r="T325" i="4"/>
  <c r="R325" i="4"/>
  <c r="P325" i="4"/>
  <c r="BI324" i="4"/>
  <c r="BH324" i="4"/>
  <c r="BG324" i="4"/>
  <c r="BE324" i="4"/>
  <c r="T324" i="4"/>
  <c r="R324" i="4"/>
  <c r="P324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21" i="4"/>
  <c r="BH321" i="4"/>
  <c r="BG321" i="4"/>
  <c r="BE321" i="4"/>
  <c r="T321" i="4"/>
  <c r="R321" i="4"/>
  <c r="P321" i="4"/>
  <c r="BI320" i="4"/>
  <c r="BH320" i="4"/>
  <c r="BG320" i="4"/>
  <c r="BE320" i="4"/>
  <c r="T320" i="4"/>
  <c r="R320" i="4"/>
  <c r="P320" i="4"/>
  <c r="BI319" i="4"/>
  <c r="BH319" i="4"/>
  <c r="BG319" i="4"/>
  <c r="BE319" i="4"/>
  <c r="T319" i="4"/>
  <c r="R319" i="4"/>
  <c r="P319" i="4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5" i="4"/>
  <c r="BH295" i="4"/>
  <c r="BG295" i="4"/>
  <c r="BE295" i="4"/>
  <c r="T295" i="4"/>
  <c r="R295" i="4"/>
  <c r="P295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79" i="4"/>
  <c r="BH279" i="4"/>
  <c r="BG279" i="4"/>
  <c r="BE279" i="4"/>
  <c r="T279" i="4"/>
  <c r="R279" i="4"/>
  <c r="P279" i="4"/>
  <c r="BI273" i="4"/>
  <c r="BH273" i="4"/>
  <c r="BG273" i="4"/>
  <c r="BE273" i="4"/>
  <c r="T273" i="4"/>
  <c r="R273" i="4"/>
  <c r="P273" i="4"/>
  <c r="BI268" i="4"/>
  <c r="BH268" i="4"/>
  <c r="BG268" i="4"/>
  <c r="BE268" i="4"/>
  <c r="T268" i="4"/>
  <c r="R268" i="4"/>
  <c r="P268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0" i="4"/>
  <c r="BH250" i="4"/>
  <c r="BG250" i="4"/>
  <c r="BE250" i="4"/>
  <c r="T250" i="4"/>
  <c r="R250" i="4"/>
  <c r="P250" i="4"/>
  <c r="BI246" i="4"/>
  <c r="BH246" i="4"/>
  <c r="BG246" i="4"/>
  <c r="BE246" i="4"/>
  <c r="T246" i="4"/>
  <c r="R246" i="4"/>
  <c r="P246" i="4"/>
  <c r="BI240" i="4"/>
  <c r="BH240" i="4"/>
  <c r="BG240" i="4"/>
  <c r="BE240" i="4"/>
  <c r="T240" i="4"/>
  <c r="R240" i="4"/>
  <c r="P240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84" i="4"/>
  <c r="BH184" i="4"/>
  <c r="BG184" i="4"/>
  <c r="BE184" i="4"/>
  <c r="T184" i="4"/>
  <c r="R184" i="4"/>
  <c r="P184" i="4"/>
  <c r="BI178" i="4"/>
  <c r="BH178" i="4"/>
  <c r="BG178" i="4"/>
  <c r="BE178" i="4"/>
  <c r="T178" i="4"/>
  <c r="R178" i="4"/>
  <c r="P178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55" i="4"/>
  <c r="BH155" i="4"/>
  <c r="BG155" i="4"/>
  <c r="BE155" i="4"/>
  <c r="T155" i="4"/>
  <c r="R155" i="4"/>
  <c r="P155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F127" i="4"/>
  <c r="E125" i="4"/>
  <c r="F89" i="4"/>
  <c r="E87" i="4"/>
  <c r="J24" i="4"/>
  <c r="E24" i="4"/>
  <c r="J130" i="4" s="1"/>
  <c r="J23" i="4"/>
  <c r="J21" i="4"/>
  <c r="E21" i="4"/>
  <c r="J129" i="4"/>
  <c r="J20" i="4"/>
  <c r="J18" i="4"/>
  <c r="E18" i="4"/>
  <c r="F92" i="4"/>
  <c r="J17" i="4"/>
  <c r="J15" i="4"/>
  <c r="E15" i="4"/>
  <c r="F91" i="4"/>
  <c r="J14" i="4"/>
  <c r="J127" i="4"/>
  <c r="E7" i="4"/>
  <c r="E85" i="4"/>
  <c r="J37" i="3"/>
  <c r="J36" i="3"/>
  <c r="AY96" i="1"/>
  <c r="J35" i="3"/>
  <c r="AX96" i="1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T128" i="3" s="1"/>
  <c r="R129" i="3"/>
  <c r="R128" i="3"/>
  <c r="P129" i="3"/>
  <c r="P128" i="3" s="1"/>
  <c r="BI126" i="3"/>
  <c r="BH126" i="3"/>
  <c r="BG126" i="3"/>
  <c r="BE126" i="3"/>
  <c r="T126" i="3"/>
  <c r="T125" i="3" s="1"/>
  <c r="T124" i="3" s="1"/>
  <c r="R126" i="3"/>
  <c r="R125" i="3"/>
  <c r="R124" i="3"/>
  <c r="P126" i="3"/>
  <c r="P125" i="3" s="1"/>
  <c r="P124" i="3" s="1"/>
  <c r="F117" i="3"/>
  <c r="E115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20" i="3" s="1"/>
  <c r="J17" i="3"/>
  <c r="J15" i="3"/>
  <c r="E15" i="3"/>
  <c r="F91" i="3" s="1"/>
  <c r="J14" i="3"/>
  <c r="J89" i="3"/>
  <c r="E7" i="3"/>
  <c r="E113" i="3"/>
  <c r="J37" i="2"/>
  <c r="J36" i="2"/>
  <c r="AY95" i="1" s="1"/>
  <c r="J35" i="2"/>
  <c r="AX95" i="1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T134" i="2" s="1"/>
  <c r="R135" i="2"/>
  <c r="R134" i="2"/>
  <c r="P135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F117" i="2"/>
  <c r="E115" i="2"/>
  <c r="F89" i="2"/>
  <c r="E87" i="2"/>
  <c r="J24" i="2"/>
  <c r="E24" i="2"/>
  <c r="J120" i="2" s="1"/>
  <c r="J23" i="2"/>
  <c r="J21" i="2"/>
  <c r="E21" i="2"/>
  <c r="J119" i="2" s="1"/>
  <c r="J20" i="2"/>
  <c r="J18" i="2"/>
  <c r="E18" i="2"/>
  <c r="F120" i="2"/>
  <c r="J17" i="2"/>
  <c r="J15" i="2"/>
  <c r="E15" i="2"/>
  <c r="F119" i="2" s="1"/>
  <c r="J14" i="2"/>
  <c r="J117" i="2"/>
  <c r="E7" i="2"/>
  <c r="E113" i="2"/>
  <c r="L90" i="1"/>
  <c r="AM90" i="1"/>
  <c r="AM89" i="1"/>
  <c r="L89" i="1"/>
  <c r="AM87" i="1"/>
  <c r="L87" i="1"/>
  <c r="L85" i="1"/>
  <c r="J218" i="4"/>
  <c r="BK256" i="4"/>
  <c r="BK229" i="4"/>
  <c r="BK329" i="4"/>
  <c r="J225" i="4"/>
  <c r="J136" i="4"/>
  <c r="J138" i="4"/>
  <c r="J344" i="4"/>
  <c r="BK234" i="4"/>
  <c r="J292" i="4"/>
  <c r="J127" i="5"/>
  <c r="BK122" i="6"/>
  <c r="J142" i="2"/>
  <c r="J146" i="2"/>
  <c r="BK146" i="2"/>
  <c r="BK130" i="2"/>
  <c r="J127" i="2"/>
  <c r="BK136" i="3"/>
  <c r="BK126" i="3"/>
  <c r="J332" i="4"/>
  <c r="BK213" i="4"/>
  <c r="BK331" i="4"/>
  <c r="J310" i="4"/>
  <c r="J352" i="4"/>
  <c r="J246" i="4"/>
  <c r="J297" i="4"/>
  <c r="BK330" i="4"/>
  <c r="J235" i="4"/>
  <c r="J178" i="4"/>
  <c r="BK323" i="4"/>
  <c r="J312" i="4"/>
  <c r="J184" i="4"/>
  <c r="J336" i="4"/>
  <c r="BK172" i="4"/>
  <c r="BK333" i="4"/>
  <c r="BK127" i="5"/>
  <c r="J130" i="2"/>
  <c r="BK137" i="3"/>
  <c r="J339" i="4"/>
  <c r="BK230" i="4"/>
  <c r="BK351" i="4"/>
  <c r="J306" i="4"/>
  <c r="J305" i="4"/>
  <c r="J351" i="4"/>
  <c r="BK347" i="4"/>
  <c r="J238" i="4"/>
  <c r="BK184" i="4"/>
  <c r="J141" i="4"/>
  <c r="J319" i="4"/>
  <c r="J208" i="4"/>
  <c r="J295" i="4"/>
  <c r="J171" i="4"/>
  <c r="J217" i="4"/>
  <c r="BK287" i="4"/>
  <c r="BK273" i="4"/>
  <c r="J230" i="4"/>
  <c r="BK298" i="4"/>
  <c r="BK319" i="4"/>
  <c r="BK221" i="4"/>
  <c r="J286" i="4"/>
  <c r="J126" i="5"/>
  <c r="J128" i="2"/>
  <c r="BK131" i="3"/>
  <c r="BK348" i="4"/>
  <c r="J316" i="4"/>
  <c r="BK136" i="4"/>
  <c r="BK324" i="4"/>
  <c r="J205" i="4"/>
  <c r="J304" i="4"/>
  <c r="BK203" i="4"/>
  <c r="BK292" i="4"/>
  <c r="BK305" i="4"/>
  <c r="J223" i="4"/>
  <c r="J174" i="4"/>
  <c r="J317" i="4"/>
  <c r="J341" i="4"/>
  <c r="BK126" i="5"/>
  <c r="BK144" i="2"/>
  <c r="BK138" i="2"/>
  <c r="AS94" i="1"/>
  <c r="BK127" i="2"/>
  <c r="J129" i="3"/>
  <c r="J126" i="3"/>
  <c r="J331" i="4"/>
  <c r="J313" i="4"/>
  <c r="J197" i="4"/>
  <c r="J328" i="4"/>
  <c r="J220" i="4"/>
  <c r="J345" i="4"/>
  <c r="J273" i="4"/>
  <c r="BK200" i="4"/>
  <c r="BK228" i="4"/>
  <c r="J299" i="4"/>
  <c r="J196" i="4"/>
  <c r="J343" i="4"/>
  <c r="BK194" i="4"/>
  <c r="BK337" i="4"/>
  <c r="BK237" i="4"/>
  <c r="BK336" i="4"/>
  <c r="BK291" i="4"/>
  <c r="BK212" i="4"/>
  <c r="BK286" i="4"/>
  <c r="BK214" i="4"/>
  <c r="J240" i="4"/>
  <c r="BK301" i="4"/>
  <c r="J323" i="4"/>
  <c r="J219" i="4"/>
  <c r="BK139" i="4"/>
  <c r="BK253" i="4"/>
  <c r="BK219" i="4"/>
  <c r="J326" i="4"/>
  <c r="BK169" i="4"/>
  <c r="J125" i="6"/>
  <c r="J123" i="6"/>
  <c r="BK140" i="2"/>
  <c r="J139" i="2"/>
  <c r="BK133" i="2"/>
  <c r="BK128" i="2"/>
  <c r="BK135" i="3"/>
  <c r="BK132" i="3"/>
  <c r="BK223" i="4"/>
  <c r="J203" i="4"/>
  <c r="BK341" i="4"/>
  <c r="J250" i="4"/>
  <c r="J337" i="4"/>
  <c r="BK300" i="4"/>
  <c r="BK311" i="4"/>
  <c r="J234" i="4"/>
  <c r="BK235" i="4"/>
  <c r="BK246" i="4"/>
  <c r="BK215" i="4"/>
  <c r="J315" i="4"/>
  <c r="BK220" i="4"/>
  <c r="BK170" i="4"/>
  <c r="J123" i="5"/>
  <c r="BK121" i="6"/>
  <c r="J135" i="2"/>
  <c r="F33" i="2"/>
  <c r="BK326" i="4"/>
  <c r="BK199" i="4"/>
  <c r="J333" i="4"/>
  <c r="J232" i="4"/>
  <c r="J298" i="4"/>
  <c r="BK295" i="4"/>
  <c r="BK240" i="4"/>
  <c r="BK171" i="4"/>
  <c r="J320" i="4"/>
  <c r="J221" i="4"/>
  <c r="J222" i="4"/>
  <c r="BK222" i="4"/>
  <c r="BK141" i="2"/>
  <c r="F37" i="2"/>
  <c r="BK211" i="4"/>
  <c r="BK344" i="4"/>
  <c r="J233" i="4"/>
  <c r="J318" i="4"/>
  <c r="J268" i="4"/>
  <c r="BK338" i="4"/>
  <c r="BK345" i="4"/>
  <c r="J228" i="4"/>
  <c r="J172" i="4"/>
  <c r="J140" i="4"/>
  <c r="J311" i="4"/>
  <c r="BK208" i="4"/>
  <c r="J321" i="4"/>
  <c r="J170" i="4"/>
  <c r="J229" i="4"/>
  <c r="BK304" i="4"/>
  <c r="BK216" i="4"/>
  <c r="J213" i="4"/>
  <c r="BK343" i="4"/>
  <c r="J209" i="4"/>
  <c r="BK250" i="4"/>
  <c r="J330" i="4"/>
  <c r="J128" i="5"/>
  <c r="BK124" i="6"/>
  <c r="J133" i="2"/>
  <c r="F36" i="2"/>
  <c r="J139" i="4"/>
  <c r="J300" i="4"/>
  <c r="BK320" i="4"/>
  <c r="BK268" i="4"/>
  <c r="BK349" i="4"/>
  <c r="BK299" i="4"/>
  <c r="BK145" i="2"/>
  <c r="BK132" i="2"/>
  <c r="BK139" i="2"/>
  <c r="J140" i="2"/>
  <c r="J132" i="3"/>
  <c r="J135" i="3"/>
  <c r="BK328" i="4"/>
  <c r="J214" i="4"/>
  <c r="BK340" i="4"/>
  <c r="BK309" i="4"/>
  <c r="J338" i="4"/>
  <c r="BK225" i="4"/>
  <c r="BK312" i="4"/>
  <c r="J199" i="4"/>
  <c r="BK155" i="4"/>
  <c r="BK313" i="4"/>
  <c r="BK207" i="4"/>
  <c r="BK178" i="4"/>
  <c r="J224" i="4"/>
  <c r="J124" i="6"/>
  <c r="J122" i="6"/>
  <c r="J141" i="2"/>
  <c r="F35" i="2"/>
  <c r="J216" i="4"/>
  <c r="BK138" i="4"/>
  <c r="BK322" i="4"/>
  <c r="J349" i="4"/>
  <c r="BK297" i="4"/>
  <c r="J314" i="4"/>
  <c r="J200" i="4"/>
  <c r="BK236" i="4"/>
  <c r="J279" i="4"/>
  <c r="BK232" i="4"/>
  <c r="J301" i="4"/>
  <c r="J254" i="4"/>
  <c r="BK218" i="4"/>
  <c r="J227" i="4"/>
  <c r="J121" i="6"/>
  <c r="BK125" i="6"/>
  <c r="J145" i="2"/>
  <c r="J132" i="2"/>
  <c r="BK126" i="2"/>
  <c r="J131" i="2"/>
  <c r="J136" i="3"/>
  <c r="J137" i="3"/>
  <c r="BK352" i="4"/>
  <c r="BK318" i="4"/>
  <c r="BK205" i="4"/>
  <c r="J329" i="4"/>
  <c r="BK204" i="4"/>
  <c r="J302" i="4"/>
  <c r="J204" i="4"/>
  <c r="J291" i="4"/>
  <c r="BK227" i="4"/>
  <c r="BK193" i="4"/>
  <c r="J346" i="4"/>
  <c r="BK314" i="4"/>
  <c r="BK339" i="4"/>
  <c r="J324" i="4"/>
  <c r="J335" i="4"/>
  <c r="J253" i="4"/>
  <c r="BK316" i="4"/>
  <c r="J252" i="4"/>
  <c r="J211" i="4"/>
  <c r="BK197" i="4"/>
  <c r="BK279" i="4"/>
  <c r="BK302" i="4"/>
  <c r="BK196" i="4"/>
  <c r="J287" i="4"/>
  <c r="BK233" i="4"/>
  <c r="BK321" i="4"/>
  <c r="BK123" i="5"/>
  <c r="J126" i="6"/>
  <c r="J144" i="2"/>
  <c r="J138" i="2"/>
  <c r="J126" i="2"/>
  <c r="BK131" i="2"/>
  <c r="J131" i="3"/>
  <c r="BK129" i="3"/>
  <c r="BK327" i="4"/>
  <c r="BK310" i="4"/>
  <c r="BK306" i="4"/>
  <c r="J207" i="4"/>
  <c r="J327" i="4"/>
  <c r="BK209" i="4"/>
  <c r="J256" i="4"/>
  <c r="BK325" i="4"/>
  <c r="BK346" i="4"/>
  <c r="BK315" i="4"/>
  <c r="BK174" i="4"/>
  <c r="BK238" i="4"/>
  <c r="BK335" i="4"/>
  <c r="BK140" i="4"/>
  <c r="BK126" i="6"/>
  <c r="BK142" i="2"/>
  <c r="BK135" i="2"/>
  <c r="J33" i="2"/>
  <c r="J325" i="4"/>
  <c r="J212" i="4"/>
  <c r="BK141" i="4"/>
  <c r="BK332" i="4"/>
  <c r="BK317" i="4"/>
  <c r="J155" i="4"/>
  <c r="BK254" i="4"/>
  <c r="J347" i="4"/>
  <c r="BK224" i="4"/>
  <c r="J309" i="4"/>
  <c r="BK226" i="4"/>
  <c r="J169" i="4"/>
  <c r="J194" i="4"/>
  <c r="J348" i="4"/>
  <c r="J236" i="4"/>
  <c r="J340" i="4"/>
  <c r="J322" i="4"/>
  <c r="J193" i="4"/>
  <c r="J334" i="4"/>
  <c r="J226" i="4"/>
  <c r="J342" i="4"/>
  <c r="BK255" i="4"/>
  <c r="J215" i="4"/>
  <c r="BK252" i="4"/>
  <c r="BK350" i="4"/>
  <c r="J350" i="4"/>
  <c r="BK217" i="4"/>
  <c r="BK342" i="4"/>
  <c r="J237" i="4"/>
  <c r="BK334" i="4"/>
  <c r="J255" i="4"/>
  <c r="BK128" i="5"/>
  <c r="BK123" i="6"/>
  <c r="R137" i="2" l="1"/>
  <c r="R210" i="4"/>
  <c r="R251" i="4"/>
  <c r="T285" i="4"/>
  <c r="P129" i="2"/>
  <c r="R134" i="3"/>
  <c r="R133" i="3"/>
  <c r="P210" i="4"/>
  <c r="T251" i="4"/>
  <c r="P296" i="4"/>
  <c r="T129" i="2"/>
  <c r="P143" i="2"/>
  <c r="T173" i="4"/>
  <c r="T134" i="4" s="1"/>
  <c r="R129" i="2"/>
  <c r="R124" i="2" s="1"/>
  <c r="R143" i="2"/>
  <c r="P130" i="3"/>
  <c r="P127" i="3" s="1"/>
  <c r="P173" i="4"/>
  <c r="BK239" i="4"/>
  <c r="J239" i="4"/>
  <c r="J106" i="4"/>
  <c r="T272" i="4"/>
  <c r="P303" i="4"/>
  <c r="P134" i="3"/>
  <c r="P133" i="3"/>
  <c r="T125" i="2"/>
  <c r="T124" i="2" s="1"/>
  <c r="BK134" i="3"/>
  <c r="BK133" i="3"/>
  <c r="J133" i="3"/>
  <c r="J102" i="3" s="1"/>
  <c r="BK173" i="4"/>
  <c r="J173" i="4" s="1"/>
  <c r="J100" i="4" s="1"/>
  <c r="R202" i="4"/>
  <c r="P231" i="4"/>
  <c r="P272" i="4"/>
  <c r="T296" i="4"/>
  <c r="T137" i="2"/>
  <c r="T130" i="3"/>
  <c r="T127" i="3"/>
  <c r="BK137" i="2"/>
  <c r="J137" i="2" s="1"/>
  <c r="J102" i="2" s="1"/>
  <c r="BK130" i="3"/>
  <c r="J130" i="3"/>
  <c r="J101" i="3" s="1"/>
  <c r="BK210" i="4"/>
  <c r="J210" i="4" s="1"/>
  <c r="J104" i="4" s="1"/>
  <c r="P239" i="4"/>
  <c r="BK285" i="4"/>
  <c r="J285" i="4"/>
  <c r="J109" i="4" s="1"/>
  <c r="BK303" i="4"/>
  <c r="J303" i="4"/>
  <c r="J111" i="4"/>
  <c r="BK125" i="2"/>
  <c r="P137" i="2"/>
  <c r="P136" i="2"/>
  <c r="P123" i="2" s="1"/>
  <c r="AU95" i="1" s="1"/>
  <c r="P137" i="4"/>
  <c r="P135" i="4"/>
  <c r="P134" i="4" s="1"/>
  <c r="R206" i="4"/>
  <c r="BK251" i="4"/>
  <c r="J251" i="4"/>
  <c r="J107" i="4"/>
  <c r="BK296" i="4"/>
  <c r="J296" i="4"/>
  <c r="J110" i="4" s="1"/>
  <c r="P125" i="2"/>
  <c r="P124" i="2"/>
  <c r="BK143" i="2"/>
  <c r="J143" i="2"/>
  <c r="J103" i="2"/>
  <c r="R137" i="4"/>
  <c r="R135" i="4" s="1"/>
  <c r="T206" i="4"/>
  <c r="T201" i="4" s="1"/>
  <c r="P251" i="4"/>
  <c r="R296" i="4"/>
  <c r="BK206" i="4"/>
  <c r="J206" i="4"/>
  <c r="J103" i="4"/>
  <c r="P308" i="4"/>
  <c r="P307" i="4"/>
  <c r="BK137" i="4"/>
  <c r="J137" i="4" s="1"/>
  <c r="J99" i="4" s="1"/>
  <c r="P206" i="4"/>
  <c r="BK308" i="4"/>
  <c r="BK307" i="4" s="1"/>
  <c r="J307" i="4" s="1"/>
  <c r="J112" i="4" s="1"/>
  <c r="J308" i="4"/>
  <c r="J113" i="4"/>
  <c r="R130" i="3"/>
  <c r="R127" i="3" s="1"/>
  <c r="R123" i="3" s="1"/>
  <c r="T137" i="4"/>
  <c r="T135" i="4"/>
  <c r="P202" i="4"/>
  <c r="R231" i="4"/>
  <c r="R239" i="4"/>
  <c r="T308" i="4"/>
  <c r="T307" i="4" s="1"/>
  <c r="R125" i="5"/>
  <c r="R124" i="5" s="1"/>
  <c r="R120" i="5" s="1"/>
  <c r="T210" i="4"/>
  <c r="BK272" i="4"/>
  <c r="J272" i="4"/>
  <c r="J108" i="4"/>
  <c r="P285" i="4"/>
  <c r="T303" i="4"/>
  <c r="R125" i="2"/>
  <c r="T143" i="2"/>
  <c r="T134" i="3"/>
  <c r="T133" i="3"/>
  <c r="R173" i="4"/>
  <c r="T202" i="4"/>
  <c r="T231" i="4"/>
  <c r="T239" i="4"/>
  <c r="R308" i="4"/>
  <c r="R307" i="4"/>
  <c r="T125" i="5"/>
  <c r="T124" i="5"/>
  <c r="T120" i="5" s="1"/>
  <c r="BK129" i="2"/>
  <c r="J129" i="2"/>
  <c r="J99" i="2"/>
  <c r="BK202" i="4"/>
  <c r="J202" i="4" s="1"/>
  <c r="J102" i="4" s="1"/>
  <c r="BK231" i="4"/>
  <c r="J231" i="4" s="1"/>
  <c r="J105" i="4" s="1"/>
  <c r="R272" i="4"/>
  <c r="R285" i="4"/>
  <c r="R303" i="4"/>
  <c r="BK125" i="5"/>
  <c r="BK124" i="5" s="1"/>
  <c r="J125" i="5"/>
  <c r="J100" i="5"/>
  <c r="P125" i="5"/>
  <c r="P124" i="5"/>
  <c r="P120" i="5"/>
  <c r="AU98" i="1" s="1"/>
  <c r="BK120" i="6"/>
  <c r="J120" i="6" s="1"/>
  <c r="J98" i="6" s="1"/>
  <c r="P120" i="6"/>
  <c r="P119" i="6" s="1"/>
  <c r="P118" i="6" s="1"/>
  <c r="AU99" i="1" s="1"/>
  <c r="R120" i="6"/>
  <c r="R119" i="6"/>
  <c r="R118" i="6"/>
  <c r="T120" i="6"/>
  <c r="T119" i="6"/>
  <c r="T118" i="6" s="1"/>
  <c r="BK125" i="3"/>
  <c r="J125" i="3"/>
  <c r="J98" i="3" s="1"/>
  <c r="BK128" i="3"/>
  <c r="J128" i="3" s="1"/>
  <c r="J100" i="3" s="1"/>
  <c r="BK134" i="2"/>
  <c r="J134" i="2" s="1"/>
  <c r="J100" i="2" s="1"/>
  <c r="BK122" i="5"/>
  <c r="J122" i="5"/>
  <c r="J98" i="5"/>
  <c r="F91" i="6"/>
  <c r="J91" i="6"/>
  <c r="F115" i="6"/>
  <c r="J89" i="6"/>
  <c r="E85" i="6"/>
  <c r="BF123" i="6"/>
  <c r="BF126" i="6"/>
  <c r="BF121" i="6"/>
  <c r="BF122" i="6"/>
  <c r="BF124" i="6"/>
  <c r="J115" i="6"/>
  <c r="BF125" i="6"/>
  <c r="BK135" i="4"/>
  <c r="J135" i="4"/>
  <c r="J98" i="4"/>
  <c r="J89" i="5"/>
  <c r="J91" i="5"/>
  <c r="F116" i="5"/>
  <c r="J117" i="5"/>
  <c r="E85" i="5"/>
  <c r="F117" i="5"/>
  <c r="BF127" i="5"/>
  <c r="BF128" i="5"/>
  <c r="BF126" i="5"/>
  <c r="BF123" i="5"/>
  <c r="J91" i="4"/>
  <c r="F130" i="4"/>
  <c r="BF136" i="4"/>
  <c r="BF141" i="4"/>
  <c r="BF171" i="4"/>
  <c r="BF193" i="4"/>
  <c r="BF246" i="4"/>
  <c r="BF317" i="4"/>
  <c r="F129" i="4"/>
  <c r="BF228" i="4"/>
  <c r="BF255" i="4"/>
  <c r="BF279" i="4"/>
  <c r="BF340" i="4"/>
  <c r="BK124" i="3"/>
  <c r="BK127" i="3"/>
  <c r="BK123" i="3" s="1"/>
  <c r="J123" i="3" s="1"/>
  <c r="J30" i="3" s="1"/>
  <c r="J127" i="3"/>
  <c r="J99" i="3"/>
  <c r="J89" i="4"/>
  <c r="BF178" i="4"/>
  <c r="BF200" i="4"/>
  <c r="BF207" i="4"/>
  <c r="BF214" i="4"/>
  <c r="BF220" i="4"/>
  <c r="BF224" i="4"/>
  <c r="BF299" i="4"/>
  <c r="BF306" i="4"/>
  <c r="BF324" i="4"/>
  <c r="BF329" i="4"/>
  <c r="J92" i="4"/>
  <c r="BF184" i="4"/>
  <c r="BF235" i="4"/>
  <c r="BF292" i="4"/>
  <c r="BF298" i="4"/>
  <c r="BF304" i="4"/>
  <c r="BF205" i="4"/>
  <c r="BF211" i="4"/>
  <c r="BF212" i="4"/>
  <c r="BF254" i="4"/>
  <c r="BF287" i="4"/>
  <c r="J134" i="3"/>
  <c r="J103" i="3"/>
  <c r="BF213" i="4"/>
  <c r="BF215" i="4"/>
  <c r="BF232" i="4"/>
  <c r="BF253" i="4"/>
  <c r="BF268" i="4"/>
  <c r="BF273" i="4"/>
  <c r="BF295" i="4"/>
  <c r="BF309" i="4"/>
  <c r="BF346" i="4"/>
  <c r="E123" i="4"/>
  <c r="BF138" i="4"/>
  <c r="BF140" i="4"/>
  <c r="BF197" i="4"/>
  <c r="BF216" i="4"/>
  <c r="BF240" i="4"/>
  <c r="BF256" i="4"/>
  <c r="BF305" i="4"/>
  <c r="BF318" i="4"/>
  <c r="BF331" i="4"/>
  <c r="BF342" i="4"/>
  <c r="BF347" i="4"/>
  <c r="BF199" i="4"/>
  <c r="BF209" i="4"/>
  <c r="BF238" i="4"/>
  <c r="BF319" i="4"/>
  <c r="BF325" i="4"/>
  <c r="BF222" i="4"/>
  <c r="BF226" i="4"/>
  <c r="BF230" i="4"/>
  <c r="BF300" i="4"/>
  <c r="BF316" i="4"/>
  <c r="BF327" i="4"/>
  <c r="BF332" i="4"/>
  <c r="BF344" i="4"/>
  <c r="BF169" i="4"/>
  <c r="BF170" i="4"/>
  <c r="BF196" i="4"/>
  <c r="BF218" i="4"/>
  <c r="BF252" i="4"/>
  <c r="BF286" i="4"/>
  <c r="BF291" i="4"/>
  <c r="BF297" i="4"/>
  <c r="BF315" i="4"/>
  <c r="BF323" i="4"/>
  <c r="BF326" i="4"/>
  <c r="BF328" i="4"/>
  <c r="BF330" i="4"/>
  <c r="BF203" i="4"/>
  <c r="BF204" i="4"/>
  <c r="BF217" i="4"/>
  <c r="BF338" i="4"/>
  <c r="BF341" i="4"/>
  <c r="BF343" i="4"/>
  <c r="BF350" i="4"/>
  <c r="BF139" i="4"/>
  <c r="BF194" i="4"/>
  <c r="BF233" i="4"/>
  <c r="BF302" i="4"/>
  <c r="BF310" i="4"/>
  <c r="BF313" i="4"/>
  <c r="BF221" i="4"/>
  <c r="BF301" i="4"/>
  <c r="BF336" i="4"/>
  <c r="BF339" i="4"/>
  <c r="BF172" i="4"/>
  <c r="BF174" i="4"/>
  <c r="BF219" i="4"/>
  <c r="BF223" i="4"/>
  <c r="BF227" i="4"/>
  <c r="BF229" i="4"/>
  <c r="BF234" i="4"/>
  <c r="BF236" i="4"/>
  <c r="BF311" i="4"/>
  <c r="BF314" i="4"/>
  <c r="BF320" i="4"/>
  <c r="BF333" i="4"/>
  <c r="BF335" i="4"/>
  <c r="BF351" i="4"/>
  <c r="BF208" i="4"/>
  <c r="BF225" i="4"/>
  <c r="BF250" i="4"/>
  <c r="BF312" i="4"/>
  <c r="BF321" i="4"/>
  <c r="BF334" i="4"/>
  <c r="BF345" i="4"/>
  <c r="BF348" i="4"/>
  <c r="BF352" i="4"/>
  <c r="BF155" i="4"/>
  <c r="BF237" i="4"/>
  <c r="BF322" i="4"/>
  <c r="BF337" i="4"/>
  <c r="BF349" i="4"/>
  <c r="BK136" i="2"/>
  <c r="J136" i="2" s="1"/>
  <c r="J101" i="2" s="1"/>
  <c r="J117" i="3"/>
  <c r="J120" i="3"/>
  <c r="BF129" i="3"/>
  <c r="E85" i="3"/>
  <c r="BF131" i="3"/>
  <c r="BF132" i="3"/>
  <c r="F92" i="3"/>
  <c r="BF135" i="3"/>
  <c r="BF126" i="3"/>
  <c r="J125" i="2"/>
  <c r="J98" i="2" s="1"/>
  <c r="J119" i="3"/>
  <c r="BF137" i="3"/>
  <c r="F119" i="3"/>
  <c r="BF136" i="3"/>
  <c r="BF126" i="2"/>
  <c r="BF127" i="2"/>
  <c r="BF128" i="2"/>
  <c r="BF130" i="2"/>
  <c r="BF139" i="2"/>
  <c r="AZ95" i="1"/>
  <c r="BF131" i="2"/>
  <c r="BF140" i="2"/>
  <c r="E85" i="2"/>
  <c r="J89" i="2"/>
  <c r="F91" i="2"/>
  <c r="J91" i="2"/>
  <c r="F92" i="2"/>
  <c r="J92" i="2"/>
  <c r="BF146" i="2"/>
  <c r="AV95" i="1"/>
  <c r="BF142" i="2"/>
  <c r="BF138" i="2"/>
  <c r="BB95" i="1"/>
  <c r="BF132" i="2"/>
  <c r="BF133" i="2"/>
  <c r="BF135" i="2"/>
  <c r="BF145" i="2"/>
  <c r="BC95" i="1"/>
  <c r="BF141" i="2"/>
  <c r="BF144" i="2"/>
  <c r="BD95" i="1"/>
  <c r="F35" i="5"/>
  <c r="BB98" i="1"/>
  <c r="F37" i="6"/>
  <c r="BD99" i="1"/>
  <c r="F36" i="5"/>
  <c r="BC98" i="1"/>
  <c r="F36" i="4"/>
  <c r="BC97" i="1"/>
  <c r="F35" i="3"/>
  <c r="BB96" i="1" s="1"/>
  <c r="F36" i="3"/>
  <c r="BC96" i="1"/>
  <c r="F33" i="5"/>
  <c r="AZ98" i="1"/>
  <c r="F33" i="4"/>
  <c r="AZ97" i="1" s="1"/>
  <c r="J33" i="4"/>
  <c r="AV97" i="1"/>
  <c r="F33" i="3"/>
  <c r="AZ96" i="1"/>
  <c r="F36" i="6"/>
  <c r="BC99" i="1"/>
  <c r="F37" i="4"/>
  <c r="BD97" i="1"/>
  <c r="J33" i="5"/>
  <c r="AV98" i="1"/>
  <c r="F35" i="4"/>
  <c r="BB97" i="1"/>
  <c r="J33" i="3"/>
  <c r="AV96" i="1"/>
  <c r="J33" i="6"/>
  <c r="AV99" i="1" s="1"/>
  <c r="F37" i="5"/>
  <c r="BD98" i="1" s="1"/>
  <c r="F35" i="6"/>
  <c r="BB99" i="1"/>
  <c r="F37" i="3"/>
  <c r="BD96" i="1" s="1"/>
  <c r="F33" i="6"/>
  <c r="AZ99" i="1"/>
  <c r="BK201" i="4" l="1"/>
  <c r="J201" i="4" s="1"/>
  <c r="J101" i="4" s="1"/>
  <c r="R134" i="4"/>
  <c r="T133" i="4"/>
  <c r="T136" i="2"/>
  <c r="T123" i="2"/>
  <c r="R201" i="4"/>
  <c r="P123" i="3"/>
  <c r="AU96" i="1" s="1"/>
  <c r="BK124" i="2"/>
  <c r="J124" i="2"/>
  <c r="J97" i="2" s="1"/>
  <c r="P201" i="4"/>
  <c r="P133" i="4" s="1"/>
  <c r="AU97" i="1" s="1"/>
  <c r="T123" i="3"/>
  <c r="R136" i="2"/>
  <c r="R123" i="2" s="1"/>
  <c r="BK121" i="5"/>
  <c r="J121" i="5"/>
  <c r="J97" i="5"/>
  <c r="BK119" i="6"/>
  <c r="J119" i="6"/>
  <c r="J97" i="6"/>
  <c r="J124" i="5"/>
  <c r="J99" i="5"/>
  <c r="BK134" i="4"/>
  <c r="BK133" i="4"/>
  <c r="J133" i="4"/>
  <c r="J30" i="4" s="1"/>
  <c r="AG97" i="1" s="1"/>
  <c r="AG96" i="1"/>
  <c r="J96" i="3"/>
  <c r="J124" i="3"/>
  <c r="J97" i="3" s="1"/>
  <c r="J34" i="3"/>
  <c r="AW96" i="1" s="1"/>
  <c r="AT96" i="1" s="1"/>
  <c r="J34" i="5"/>
  <c r="AW98" i="1"/>
  <c r="AT98" i="1"/>
  <c r="AZ94" i="1"/>
  <c r="W29" i="1"/>
  <c r="J34" i="2"/>
  <c r="AW95" i="1"/>
  <c r="AT95" i="1" s="1"/>
  <c r="BC94" i="1"/>
  <c r="W32" i="1" s="1"/>
  <c r="J34" i="4"/>
  <c r="AW97" i="1" s="1"/>
  <c r="AT97" i="1" s="1"/>
  <c r="F34" i="3"/>
  <c r="BA96" i="1" s="1"/>
  <c r="F34" i="6"/>
  <c r="BA99" i="1"/>
  <c r="F34" i="4"/>
  <c r="BA97" i="1" s="1"/>
  <c r="F34" i="2"/>
  <c r="BA95" i="1" s="1"/>
  <c r="BD94" i="1"/>
  <c r="W33" i="1" s="1"/>
  <c r="BB94" i="1"/>
  <c r="W31" i="1" s="1"/>
  <c r="F34" i="5"/>
  <c r="BA98" i="1" s="1"/>
  <c r="J34" i="6"/>
  <c r="AW99" i="1"/>
  <c r="AT99" i="1"/>
  <c r="AN96" i="1" l="1"/>
  <c r="R133" i="4"/>
  <c r="BK123" i="2"/>
  <c r="J123" i="2" s="1"/>
  <c r="J96" i="2" s="1"/>
  <c r="BK120" i="5"/>
  <c r="J120" i="5"/>
  <c r="J96" i="5"/>
  <c r="BK118" i="6"/>
  <c r="J118" i="6"/>
  <c r="J96" i="6"/>
  <c r="AN97" i="1"/>
  <c r="J96" i="4"/>
  <c r="J134" i="4"/>
  <c r="J97" i="4"/>
  <c r="J39" i="4"/>
  <c r="J39" i="3"/>
  <c r="AU94" i="1"/>
  <c r="BA94" i="1"/>
  <c r="W30" i="1" s="1"/>
  <c r="AX94" i="1"/>
  <c r="AV94" i="1"/>
  <c r="AK29" i="1"/>
  <c r="AY94" i="1"/>
  <c r="J30" i="6" l="1"/>
  <c r="AG99" i="1"/>
  <c r="J30" i="2"/>
  <c r="AG95" i="1" s="1"/>
  <c r="AN95" i="1" s="1"/>
  <c r="AW94" i="1"/>
  <c r="AK30" i="1" s="1"/>
  <c r="J30" i="5"/>
  <c r="AG98" i="1"/>
  <c r="AN98" i="1" s="1"/>
  <c r="J39" i="2" l="1"/>
  <c r="J39" i="6"/>
  <c r="J39" i="5"/>
  <c r="AN99" i="1"/>
  <c r="AG94" i="1"/>
  <c r="AK26" i="1" s="1"/>
  <c r="AT94" i="1"/>
  <c r="AN94" i="1" s="1"/>
  <c r="AK35" i="1" l="1"/>
</calcChain>
</file>

<file path=xl/sharedStrings.xml><?xml version="1.0" encoding="utf-8"?>
<sst xmlns="http://schemas.openxmlformats.org/spreadsheetml/2006/main" count="3873" uniqueCount="776">
  <si>
    <t>Export Komplet</t>
  </si>
  <si>
    <t/>
  </si>
  <si>
    <t>2.0</t>
  </si>
  <si>
    <t>False</t>
  </si>
  <si>
    <t>{1da827b7-3912-4e6c-8937-44948b6864c6}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</si>
  <si>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</si>
  <si>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</si>
  <si>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</si>
  <si>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</si>
  <si>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</si>
  <si>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</si>
  <si>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</si>
  <si>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</si>
  <si>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</si>
  <si>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</si>
  <si>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Sklenárova - stavebné práce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</si>
  <si>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</si>
  <si>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</si>
  <si>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</si>
  <si>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</si>
  <si>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</si>
  <si>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</si>
  <si>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</si>
  <si>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</si>
  <si>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</si>
  <si>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</si>
  <si>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</si>
  <si>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</si>
  <si>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</si>
  <si>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</si>
  <si>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</si>
  <si>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</si>
  <si>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</si>
  <si>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</si>
  <si>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</si>
  <si>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</si>
  <si>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</si>
  <si>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</si>
  <si>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</si>
  <si>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</si>
  <si>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</si>
  <si>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</si>
  <si>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</si>
  <si>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</si>
  <si>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</si>
  <si>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</si>
  <si>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</si>
  <si>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</si>
  <si>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</si>
  <si>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</si>
  <si>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</si>
  <si>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</si>
  <si>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</si>
  <si>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</si>
  <si>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</si>
  <si>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</si>
  <si>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</si>
  <si>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</si>
  <si>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</si>
  <si>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</si>
  <si>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</si>
  <si>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</si>
  <si>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</si>
  <si>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</si>
  <si>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</si>
  <si>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</si>
  <si>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</si>
  <si>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</si>
  <si>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</si>
  <si>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</si>
  <si>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</si>
  <si>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</si>
  <si>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</si>
  <si>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</si>
  <si>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</si>
  <si>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</si>
  <si>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Vybúranie drevenej steny, dodávka nových dverí</t>
  </si>
  <si>
    <t>STA</t>
  </si>
  <si>
    <t>{c9e93f3f-4f08-49b3-b5f8-aca453f2ec13}</t>
  </si>
  <si>
    <t>2</t>
  </si>
  <si>
    <t>Chodba</t>
  </si>
  <si>
    <t>{afd97871-a33f-4bc1-a70c-bc95ae15e987}</t>
  </si>
  <si>
    <t>3</t>
  </si>
  <si>
    <t>Rekonštrukcia bytu</t>
  </si>
  <si>
    <t>{5558e7b1-f437-4f92-bee0-5279e5713db7}</t>
  </si>
  <si>
    <t>5</t>
  </si>
  <si>
    <t>Náter stĺpov</t>
  </si>
  <si>
    <t>{0b36ce6d-31db-4b5d-bd87-d09c07e30a53}</t>
  </si>
  <si>
    <t>6</t>
  </si>
  <si>
    <t>Výmena vstupnej steny (okná,dvere)</t>
  </si>
  <si>
    <t>{0b9d4ff7-ead3-441b-94cd-e23673a9c465}</t>
  </si>
  <si>
    <t>KRYCÍ LIST ROZPOČTU</t>
  </si>
  <si>
    <t>Objekt:</t>
  </si>
  <si>
    <t>1 - Vybúranie drevenej steny, dodávka nových dverí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</si>
  <si>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</si>
  <si>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</si>
  <si>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</si>
  <si>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</si>
  <si>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</si>
  <si>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</si>
  <si>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</si>
  <si>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   </t>
  </si>
  <si>
    <t xml:space="preserve">    9 - Ostatné konštrukcie a práce-búranie</t>
  </si>
  <si>
    <t>PSV - Práce a dodávky PSV</t>
  </si>
  <si>
    <t xml:space="preserve">    766 - Konštrukcie stolárske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</si>
  <si>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</si>
  <si>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</si>
  <si>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</si>
  <si>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</si>
  <si>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</si>
  <si>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</si>
  <si>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</si>
  <si>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</si>
  <si>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</si>
  <si>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</si>
  <si>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</si>
  <si>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</si>
  <si>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</si>
  <si>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</si>
  <si>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</si>
  <si>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</si>
  <si>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Zvislé a kompletné konštrukcie</t>
  </si>
  <si>
    <t>15</t>
  </si>
  <si>
    <t>K</t>
  </si>
  <si>
    <t>K007</t>
  </si>
  <si>
    <t>Vybúranie drevenej sklenenej steny, demontáž okien, dverí</t>
  </si>
  <si>
    <t>ks</t>
  </si>
  <si>
    <t>4</t>
  </si>
  <si>
    <t>100918989</t>
  </si>
  <si>
    <t>340238233</t>
  </si>
  <si>
    <t>Zamurovanie priečky z pórobetónových tvárnic hladkých  (125x599x249)</t>
  </si>
  <si>
    <t>m2</t>
  </si>
  <si>
    <t>-90343607</t>
  </si>
  <si>
    <t>553610002100.S</t>
  </si>
  <si>
    <t>Rohová lišta hliníková - ochranný profil s integrovanou mriežkou</t>
  </si>
  <si>
    <t>m</t>
  </si>
  <si>
    <t>718574050</t>
  </si>
  <si>
    <t xml:space="preserve">Úpravy povrchov, podlahy, osadenie   </t>
  </si>
  <si>
    <t>11</t>
  </si>
  <si>
    <t>612460302.S</t>
  </si>
  <si>
    <t>Vnútorná stierka stien sadrová, hr. 2 mm</t>
  </si>
  <si>
    <t>1318613605</t>
  </si>
  <si>
    <t>612481119.S</t>
  </si>
  <si>
    <t>Potiahnutie vnútorných stien sklotextilnou mriežkou s celoplošným prilepením</t>
  </si>
  <si>
    <t>-484280190</t>
  </si>
  <si>
    <t>642942111.S</t>
  </si>
  <si>
    <t>Osadenie oceľovej dverovej zárubne, plochy otvoru do 2,5 m2</t>
  </si>
  <si>
    <t>-630774065</t>
  </si>
  <si>
    <t>M</t>
  </si>
  <si>
    <t>553310008800.S</t>
  </si>
  <si>
    <t>Zárubňa oceľová oblá šxvxhr 800x1970 mm</t>
  </si>
  <si>
    <t>8</t>
  </si>
  <si>
    <t>-1492817920</t>
  </si>
  <si>
    <t>9</t>
  </si>
  <si>
    <t>Ostatné konštrukcie a práce-búranie</t>
  </si>
  <si>
    <t>16</t>
  </si>
  <si>
    <t>979089012.S</t>
  </si>
  <si>
    <t>Poplatok za skládku - drevo, sklo</t>
  </si>
  <si>
    <t>t</t>
  </si>
  <si>
    <t>316357327</t>
  </si>
  <si>
    <t>PSV</t>
  </si>
  <si>
    <t>Práce a dodávky PSV</t>
  </si>
  <si>
    <t>766</t>
  </si>
  <si>
    <t>Konštrukcie stolárske</t>
  </si>
  <si>
    <t>766662112.S</t>
  </si>
  <si>
    <t>Montáž dverového krídla do existujúcej zárubne, vrátane kovania</t>
  </si>
  <si>
    <t>1989030491</t>
  </si>
  <si>
    <t>7</t>
  </si>
  <si>
    <t>549150000600.S</t>
  </si>
  <si>
    <t>Kľučka dverová 2x a rozeta 2x, nehrdzavejúca oceľ, povrch nerez brúsený zámok dozický</t>
  </si>
  <si>
    <t>32</t>
  </si>
  <si>
    <t>-879129556</t>
  </si>
  <si>
    <t>611610002200.S</t>
  </si>
  <si>
    <t>Dvere vnútorné jednokrídlové, šírka 800 mm, výplň DTD doska, povrch fólia, plné</t>
  </si>
  <si>
    <t>-1467687088</t>
  </si>
  <si>
    <t>766695212.S</t>
  </si>
  <si>
    <t>Montáž prahu dverí, jednokrídlových</t>
  </si>
  <si>
    <t>1086157377</t>
  </si>
  <si>
    <t>10</t>
  </si>
  <si>
    <t>611890004000.S</t>
  </si>
  <si>
    <t>Prah dubový, dĺžka 610 mm, šírka 150 mm</t>
  </si>
  <si>
    <t>355445790</t>
  </si>
  <si>
    <t>784</t>
  </si>
  <si>
    <t>Maľby</t>
  </si>
  <si>
    <t>12</t>
  </si>
  <si>
    <t>784410100.S</t>
  </si>
  <si>
    <t>Penetrovanie jednonásobné jemnozrnných podkladov výšky do 3,80 m - pred stierkovaním</t>
  </si>
  <si>
    <t>-862292472</t>
  </si>
  <si>
    <t>13</t>
  </si>
  <si>
    <t>784410100.S-2s</t>
  </si>
  <si>
    <t>Penetrovanie jednonásobné jemnozrnných podkladov výšky do 3,80 m - pred maľovaním</t>
  </si>
  <si>
    <t>-1253488215</t>
  </si>
  <si>
    <t>14</t>
  </si>
  <si>
    <t>784454501.S</t>
  </si>
  <si>
    <t>Maľby z maliarskych zmesí na báze syntetickej živice ručne nanášané, dvojnásobné základné na jemnozrnný podklad výšky do 3,80 m</t>
  </si>
  <si>
    <t>532177794</t>
  </si>
  <si>
    <t>2 - Chodba</t>
  </si>
  <si>
    <t xml:space="preserve">    6 - Úpravy povrchov, podlahy, osadenie</t>
  </si>
  <si>
    <t xml:space="preserve">    783 - Nátery</t>
  </si>
  <si>
    <t>M - Práce a dodávky M</t>
  </si>
  <si>
    <t xml:space="preserve">    21-M - Elektromontáže</t>
  </si>
  <si>
    <t>Úpravy povrchov, podlahy, osadenie</t>
  </si>
  <si>
    <t>612451071.S</t>
  </si>
  <si>
    <t>Vyspravenie omietok stien a stropov</t>
  </si>
  <si>
    <t>616320756</t>
  </si>
  <si>
    <t>783</t>
  </si>
  <si>
    <t>Nátery</t>
  </si>
  <si>
    <t>783812110.S</t>
  </si>
  <si>
    <t>Oprava a náter linkustra</t>
  </si>
  <si>
    <t>1204046379</t>
  </si>
  <si>
    <t xml:space="preserve">Penetrovanie jednonásobné jemnozrnných podkladov výšky do 3,80 m </t>
  </si>
  <si>
    <t>1778479138</t>
  </si>
  <si>
    <t>784422271.S</t>
  </si>
  <si>
    <t xml:space="preserve">Maľby vápenné základné dvojnásobné, ručne nanášané na jemnozrnný podklad výšky do 3,80 m </t>
  </si>
  <si>
    <t>1142305214</t>
  </si>
  <si>
    <t>Práce a dodávky M</t>
  </si>
  <si>
    <t>21-M</t>
  </si>
  <si>
    <t>Elektromontáže</t>
  </si>
  <si>
    <t>210201912.S</t>
  </si>
  <si>
    <t xml:space="preserve">Montáž svietidla interiérového na strop </t>
  </si>
  <si>
    <t>64</t>
  </si>
  <si>
    <t>841940034</t>
  </si>
  <si>
    <t>347730019200.S</t>
  </si>
  <si>
    <t>LED Priemyselné svietidlo LED/33W/230V 4000K IP65</t>
  </si>
  <si>
    <t>256</t>
  </si>
  <si>
    <t>1018394983</t>
  </si>
  <si>
    <t>210964321.S</t>
  </si>
  <si>
    <t>Demontáž svietidla interiérového vrátane odpojenia   -0,00050 t</t>
  </si>
  <si>
    <t>-1948335587</t>
  </si>
  <si>
    <t>3 - Rekonštrukcia bytu</t>
  </si>
  <si>
    <t xml:space="preserve">      6 - Úpravy povrchov, podlahy, osadenie</t>
  </si>
  <si>
    <t xml:space="preserve">    721 - Zdravotechnika - vnútorná kanalizácia   </t>
  </si>
  <si>
    <t xml:space="preserve">    722 - Zdravotechnika - vnútorný vodovod   </t>
  </si>
  <si>
    <t xml:space="preserve">    725 - Zdravotechnika - zariaďovacie predmety   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</si>
  <si>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</si>
  <si>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</si>
  <si>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</si>
  <si>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</si>
  <si>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Dokončovacie práce</t>
  </si>
  <si>
    <t>OST - Ostatné</t>
  </si>
  <si>
    <t xml:space="preserve">    O01 - Ostatné</t>
  </si>
  <si>
    <t>38</t>
  </si>
  <si>
    <t>342272102</t>
  </si>
  <si>
    <t>Vymurovanie priečky z tvárnic YTONG hr. 100 mm na lepiacu hmotu</t>
  </si>
  <si>
    <t>-1254071311</t>
  </si>
  <si>
    <t>129</t>
  </si>
  <si>
    <t>M007.1</t>
  </si>
  <si>
    <t>299488374</t>
  </si>
  <si>
    <t>131</t>
  </si>
  <si>
    <t>625250512</t>
  </si>
  <si>
    <t>Systém PCI Pecitherm - rýchlotuhnúca hydroizolačná stierka PCI Seccoral 2K Rapid</t>
  </si>
  <si>
    <t>1439559437</t>
  </si>
  <si>
    <t>130</t>
  </si>
  <si>
    <t>625250517</t>
  </si>
  <si>
    <t>Systém PCI Pecitherm - špeciálny tesniaci pás PCI Pecitape Objekt</t>
  </si>
  <si>
    <t>1835363493</t>
  </si>
  <si>
    <t>21</t>
  </si>
  <si>
    <t>611461115</t>
  </si>
  <si>
    <t>Príprava vnútorného podkladu stropov BAUMIT, penetračný náter Baumit BetonKontakt</t>
  </si>
  <si>
    <t>789577900</t>
  </si>
  <si>
    <t>VV</t>
  </si>
  <si>
    <t>"spálňa"</t>
  </si>
  <si>
    <t>2,7*4,3</t>
  </si>
  <si>
    <t>"obývačka"</t>
  </si>
  <si>
    <t>4,3*5,7</t>
  </si>
  <si>
    <t>"kuchyňa"</t>
  </si>
  <si>
    <t>4,3*3,2</t>
  </si>
  <si>
    <t>"chodba"</t>
  </si>
  <si>
    <t>6*1,8</t>
  </si>
  <si>
    <t>"kúpelňa"</t>
  </si>
  <si>
    <t>(2,7*2,8)+(0,85*1,5)</t>
  </si>
  <si>
    <t>"wc"</t>
  </si>
  <si>
    <t>1,5*1,2</t>
  </si>
  <si>
    <t>Súčet</t>
  </si>
  <si>
    <t>20</t>
  </si>
  <si>
    <t>632440111.S</t>
  </si>
  <si>
    <t>Anhydritový samonivelizačný poter, pevnosti v tlaku 20 MPa, hr. 15 mm</t>
  </si>
  <si>
    <t>-2033972568</t>
  </si>
  <si>
    <t>-226029111</t>
  </si>
  <si>
    <t>133</t>
  </si>
  <si>
    <t>612451071.S.3</t>
  </si>
  <si>
    <t>Vyspravenie povrchu stien po vybúraní drážok pre zdravotechniku a elektroinštaláciu a po vybúraní steny v kuchyni</t>
  </si>
  <si>
    <t>-578451592</t>
  </si>
  <si>
    <t>132</t>
  </si>
  <si>
    <t>K005.1</t>
  </si>
  <si>
    <t>Potiahnutie vnútorných stien lepidlom ( preklébrovanie pod obklad)</t>
  </si>
  <si>
    <t>-2123723060</t>
  </si>
  <si>
    <t>40</t>
  </si>
  <si>
    <t>-841975232</t>
  </si>
  <si>
    <t>37</t>
  </si>
  <si>
    <t>962031133.S</t>
  </si>
  <si>
    <t>Búranie priečok alebo vybúranie otvorov plochy nad 4 m2 z tehál pálených plných alebo dutých maloformátových na maltu vápennú alebo vápennocementovú hr. od 100 do 150 mm,  -0,261t</t>
  </si>
  <si>
    <t>1060020755</t>
  </si>
  <si>
    <t>4,25*3,3</t>
  </si>
  <si>
    <t>965081712.S</t>
  </si>
  <si>
    <t>Búranie dlažieb, bez podklad. lôžka z xylolit., alebo keramických dlaždíc hr. do 10 mm,  -0,02000t</t>
  </si>
  <si>
    <t>874693922</t>
  </si>
  <si>
    <t>"kúpeľňa"</t>
  </si>
  <si>
    <t>(2,8*3,3)+(1,35*1,7)</t>
  </si>
  <si>
    <t>978059531.S</t>
  </si>
  <si>
    <t>Odsekanie a odobratie obkladov stien z obkladačiek vnútorných vrátane podkladovej omietky nad 2 m2,  -0,06800t</t>
  </si>
  <si>
    <t>1063114789</t>
  </si>
  <si>
    <t>0,8*5</t>
  </si>
  <si>
    <t>"kupelňa"</t>
  </si>
  <si>
    <t>2*(4,3+2,8+1,6+1,35+0,7+0,6)</t>
  </si>
  <si>
    <t>1*3</t>
  </si>
  <si>
    <t>2*(1,5+1,2+1,2+0,6)</t>
  </si>
  <si>
    <t>58</t>
  </si>
  <si>
    <t>979081111.S</t>
  </si>
  <si>
    <t>Odvoz sutiny a vybúraných hmôt na skládku do 1 km</t>
  </si>
  <si>
    <t>573013538</t>
  </si>
  <si>
    <t>59</t>
  </si>
  <si>
    <t>979081121.S</t>
  </si>
  <si>
    <t>Odvoz sutiny a vybúraných hmôt na skládku za každý ďalší 1 km</t>
  </si>
  <si>
    <t>-1347412590</t>
  </si>
  <si>
    <t>6,843*32</t>
  </si>
  <si>
    <t>60</t>
  </si>
  <si>
    <t>979082111.S</t>
  </si>
  <si>
    <t>Vnútrostavenisková doprava sutiny a vybúraných hmôt do 10 m</t>
  </si>
  <si>
    <t>26204513</t>
  </si>
  <si>
    <t>56</t>
  </si>
  <si>
    <t>979082121.S</t>
  </si>
  <si>
    <t>Vnútrostavenisková doprava sutiny a vybúraných hmôt za každých ďalších 5 m</t>
  </si>
  <si>
    <t>-1146736467</t>
  </si>
  <si>
    <t>6,843*5</t>
  </si>
  <si>
    <t>57</t>
  </si>
  <si>
    <t>Poplatok za skládku - betón, tehly, dlaždice (17 01) ostatné</t>
  </si>
  <si>
    <t>1246634694</t>
  </si>
  <si>
    <t>19</t>
  </si>
  <si>
    <t>K005</t>
  </si>
  <si>
    <t>Demontáž kuchynskej linky, demontáž drevených obkladov z predsiene s odvozom</t>
  </si>
  <si>
    <t>kpl.</t>
  </si>
  <si>
    <t>-1986113448</t>
  </si>
  <si>
    <t>721</t>
  </si>
  <si>
    <t xml:space="preserve">Zdravotechnika - vnútorná kanalizácia   </t>
  </si>
  <si>
    <t>106</t>
  </si>
  <si>
    <t>7211709.a</t>
  </si>
  <si>
    <t>Montáž kanalizácia</t>
  </si>
  <si>
    <t>-410527315</t>
  </si>
  <si>
    <t>107</t>
  </si>
  <si>
    <t>28671003.a</t>
  </si>
  <si>
    <t>Dodávka kanalizácia</t>
  </si>
  <si>
    <t>582322352</t>
  </si>
  <si>
    <t>108</t>
  </si>
  <si>
    <t>7211709.b</t>
  </si>
  <si>
    <t>Demontáž pôvodnej kanalizácia</t>
  </si>
  <si>
    <t>-603600394</t>
  </si>
  <si>
    <t>722</t>
  </si>
  <si>
    <t xml:space="preserve">Zdravotechnika - vnútorný vodovod   </t>
  </si>
  <si>
    <t>110</t>
  </si>
  <si>
    <t>7221709.a</t>
  </si>
  <si>
    <t>Montáž rozvodov TÚV a SV</t>
  </si>
  <si>
    <t>-85028948</t>
  </si>
  <si>
    <t>112</t>
  </si>
  <si>
    <t>28614001.a</t>
  </si>
  <si>
    <t>Dodávka rozvodov TÚV a SV</t>
  </si>
  <si>
    <t>-1605021109</t>
  </si>
  <si>
    <t>111</t>
  </si>
  <si>
    <t>7221709.b</t>
  </si>
  <si>
    <t>Demontáž pôvodných rozvodov TÚV a SV</t>
  </si>
  <si>
    <t>-2017487346</t>
  </si>
  <si>
    <t>725</t>
  </si>
  <si>
    <t xml:space="preserve">Zdravotechnika - zariaďovacie predmety   </t>
  </si>
  <si>
    <t>725190102.S</t>
  </si>
  <si>
    <t>Demontáž kombi wc</t>
  </si>
  <si>
    <t>1347007357</t>
  </si>
  <si>
    <t>18</t>
  </si>
  <si>
    <t>725210821.S</t>
  </si>
  <si>
    <t>Demontáž umývadla</t>
  </si>
  <si>
    <t>súb.</t>
  </si>
  <si>
    <t>2063410462</t>
  </si>
  <si>
    <t>17</t>
  </si>
  <si>
    <t>725820810.S</t>
  </si>
  <si>
    <t>Demontáž batérie drezovej, umývadlovej nástennej</t>
  </si>
  <si>
    <t>-551361079</t>
  </si>
  <si>
    <t>725840870.S</t>
  </si>
  <si>
    <t>Demontáž batérie vaňovej, sprchovej nástennej</t>
  </si>
  <si>
    <t>1572307875</t>
  </si>
  <si>
    <t>725220832.S</t>
  </si>
  <si>
    <t>Demontáž vane</t>
  </si>
  <si>
    <t>-1418578591</t>
  </si>
  <si>
    <t>114</t>
  </si>
  <si>
    <t>725149701.S</t>
  </si>
  <si>
    <t>Montáž predstenového systému záchodov do konštrukcie</t>
  </si>
  <si>
    <t>2031754037</t>
  </si>
  <si>
    <t>115</t>
  </si>
  <si>
    <t>552370001600.S</t>
  </si>
  <si>
    <t>Predstenový systém pre závesné WC s podomietkovou nádržou do konštrukcie</t>
  </si>
  <si>
    <t>-513133378</t>
  </si>
  <si>
    <t>104</t>
  </si>
  <si>
    <t>725241142.S</t>
  </si>
  <si>
    <t>Dodávka a montáž s podmurovaním sprchovej mramorovej vaničky štvrťkruhovej 900x900 mm</t>
  </si>
  <si>
    <t>-1902697508</t>
  </si>
  <si>
    <t>105</t>
  </si>
  <si>
    <t>725245273.S</t>
  </si>
  <si>
    <t>Dodávka a montáž sprchových kútov štvrťkruhových 900x900 mm</t>
  </si>
  <si>
    <t>-1769448554</t>
  </si>
  <si>
    <t>116</t>
  </si>
  <si>
    <t>725219401.S</t>
  </si>
  <si>
    <t>Montáž umývadla keramického na skrutky do muriva, bez výtokovej armatúry + tmelenie</t>
  </si>
  <si>
    <t>-696196910</t>
  </si>
  <si>
    <t>117</t>
  </si>
  <si>
    <t>642110004300.S</t>
  </si>
  <si>
    <t>Umývadlo keramické bežný typ</t>
  </si>
  <si>
    <t>-552878773</t>
  </si>
  <si>
    <t>118</t>
  </si>
  <si>
    <t>725819401.S</t>
  </si>
  <si>
    <t>Montáž ventilu rohového s pripojovacou rúrkou G 1/2</t>
  </si>
  <si>
    <t>240402370</t>
  </si>
  <si>
    <t>119</t>
  </si>
  <si>
    <t>551110020100.S</t>
  </si>
  <si>
    <t>Guľový ventil rohový, 1/2" - 3/8", s filtrom, chrómovaná mosadz</t>
  </si>
  <si>
    <t>1215307292</t>
  </si>
  <si>
    <t>120</t>
  </si>
  <si>
    <t>725829601.S</t>
  </si>
  <si>
    <t>Montáž batérie umývadlovej a drezovej stojankovej, pákovej alebo klasickej s mechanickým ovládaním</t>
  </si>
  <si>
    <t>1561263739</t>
  </si>
  <si>
    <t>121</t>
  </si>
  <si>
    <t>551450003800.S</t>
  </si>
  <si>
    <t>Batéria umývadlová stojanková páková</t>
  </si>
  <si>
    <t>1866420705</t>
  </si>
  <si>
    <t>122</t>
  </si>
  <si>
    <t>725849201.S</t>
  </si>
  <si>
    <t>Montáž sprchového systému</t>
  </si>
  <si>
    <t>-1191680420</t>
  </si>
  <si>
    <t>123</t>
  </si>
  <si>
    <t>551450002600.S</t>
  </si>
  <si>
    <t>Sprchový systém, batéria, hadica, sprška, držiak</t>
  </si>
  <si>
    <t>1566002354</t>
  </si>
  <si>
    <t>126</t>
  </si>
  <si>
    <t>725869301.S</t>
  </si>
  <si>
    <t>Montáž zápachovej uzávierky pre zariaďovacie predmety, do D 40 mm</t>
  </si>
  <si>
    <t>-1918264526</t>
  </si>
  <si>
    <t>127</t>
  </si>
  <si>
    <t>551620006400.S</t>
  </si>
  <si>
    <t>Zápachová uzávierka - sifón DN 40</t>
  </si>
  <si>
    <t>106620815</t>
  </si>
  <si>
    <t>128</t>
  </si>
  <si>
    <t>998725201.S</t>
  </si>
  <si>
    <t>Presun hmôt pre zariaďovacie predmety v objektoch výšky do 6 m</t>
  </si>
  <si>
    <t>%</t>
  </si>
  <si>
    <t>1389544214</t>
  </si>
  <si>
    <t>29</t>
  </si>
  <si>
    <t>766661-1</t>
  </si>
  <si>
    <t xml:space="preserve">M+D  protipožiarnych dverí   EI -30min   800x1970 mm  kovanie chromové  </t>
  </si>
  <si>
    <t>-1095676490</t>
  </si>
  <si>
    <t>22</t>
  </si>
  <si>
    <t>1318212379</t>
  </si>
  <si>
    <t>1029547851</t>
  </si>
  <si>
    <t>24</t>
  </si>
  <si>
    <t>-682929118</t>
  </si>
  <si>
    <t>25</t>
  </si>
  <si>
    <t>6116100022001s</t>
  </si>
  <si>
    <t>Dvere vnútorné jednokrídlové, šírka 600 mm, výplň DTD doska, povrch fólia, plné</t>
  </si>
  <si>
    <t>-1223537926</t>
  </si>
  <si>
    <t>26</t>
  </si>
  <si>
    <t>-1982825801</t>
  </si>
  <si>
    <t>27</t>
  </si>
  <si>
    <t>-1391464945</t>
  </si>
  <si>
    <t>771</t>
  </si>
  <si>
    <t>Podlahy z dlaždíc</t>
  </si>
  <si>
    <t>42</t>
  </si>
  <si>
    <t>771541115.S</t>
  </si>
  <si>
    <t>Montáž podláh z dlaždíc gres kladených do tmelu veľ. 300 x 300 mm</t>
  </si>
  <si>
    <t>-1775762865</t>
  </si>
  <si>
    <t>41</t>
  </si>
  <si>
    <t>597740001910.S</t>
  </si>
  <si>
    <t>Dlaždice keramické, lxvxhr 298x298x9 mm, gresové neglazované</t>
  </si>
  <si>
    <t>-472578067</t>
  </si>
  <si>
    <t>"prepočítané koeficientom množstva"</t>
  </si>
  <si>
    <t>1,06*13,335</t>
  </si>
  <si>
    <t>49</t>
  </si>
  <si>
    <t>998771201.S</t>
  </si>
  <si>
    <t>Presun hmôt pre podlahy z dlaždíc v objektoch výšky do 6m</t>
  </si>
  <si>
    <t>-1605477479</t>
  </si>
  <si>
    <t>775</t>
  </si>
  <si>
    <t>Podlahy vlysové a parketové</t>
  </si>
  <si>
    <t>30</t>
  </si>
  <si>
    <t>775413130.S</t>
  </si>
  <si>
    <t>Montáž podlahových soklíkov alebo líšt obvodových lepením</t>
  </si>
  <si>
    <t>-1857727941</t>
  </si>
  <si>
    <t>31</t>
  </si>
  <si>
    <t>611990003200.S</t>
  </si>
  <si>
    <t>Lišta soklová MDF, vxš 60x20 mm</t>
  </si>
  <si>
    <t>-356983928</t>
  </si>
  <si>
    <t>775413240.S</t>
  </si>
  <si>
    <t>Montáž prechodovej lišty samolepiacej</t>
  </si>
  <si>
    <t>304928444</t>
  </si>
  <si>
    <t>33</t>
  </si>
  <si>
    <t>611990001400.S</t>
  </si>
  <si>
    <t>Lišta prechodová samolepiaca, šírka 40 mm</t>
  </si>
  <si>
    <t>896077227</t>
  </si>
  <si>
    <t>34</t>
  </si>
  <si>
    <t>775550110.S</t>
  </si>
  <si>
    <t>Montáž podlahy z laminátových a drevených parkiet, click spoj, položená voľne</t>
  </si>
  <si>
    <t>1110531614</t>
  </si>
  <si>
    <t>"predsieň"</t>
  </si>
  <si>
    <t>35</t>
  </si>
  <si>
    <t>284110000100</t>
  </si>
  <si>
    <t>Podlaha vinylová hr. 4,5 mm, Vereg premium click</t>
  </si>
  <si>
    <t>-1925912161</t>
  </si>
  <si>
    <t>1,06*72,68</t>
  </si>
  <si>
    <t>776</t>
  </si>
  <si>
    <t>Podlahy povlakové</t>
  </si>
  <si>
    <t>776470003.S</t>
  </si>
  <si>
    <t>Odstránenie koberca</t>
  </si>
  <si>
    <t>858850594</t>
  </si>
  <si>
    <t>"spáľňa"</t>
  </si>
  <si>
    <t>776511810.S</t>
  </si>
  <si>
    <t>Odstránenie povlakových podláh z nášľapnej plochy lepených bez podložky,  -0,00100t</t>
  </si>
  <si>
    <t>-1607826603</t>
  </si>
  <si>
    <t>4,3*2,5</t>
  </si>
  <si>
    <t>781</t>
  </si>
  <si>
    <t>Obklady</t>
  </si>
  <si>
    <t>50</t>
  </si>
  <si>
    <t>781445122.S</t>
  </si>
  <si>
    <t>Montáž obkladov vnútor. stien z obkladačiek kladených do tmelu v obmedzenom priestore veľ. 200x400 mm</t>
  </si>
  <si>
    <t>1375095809</t>
  </si>
  <si>
    <t>51</t>
  </si>
  <si>
    <t>597640001510.S</t>
  </si>
  <si>
    <t>Obkladačky keramické lxvxhr 398x198x7 mm</t>
  </si>
  <si>
    <t>-2024521487</t>
  </si>
  <si>
    <t>1,06*42</t>
  </si>
  <si>
    <t>44,52*1,04 'Prepočítané koeficientom množstva</t>
  </si>
  <si>
    <t>46</t>
  </si>
  <si>
    <t>781491011.S</t>
  </si>
  <si>
    <t>Montáž AL profilov pre obklad do malty - roh steny</t>
  </si>
  <si>
    <t>-127523765</t>
  </si>
  <si>
    <t>47</t>
  </si>
  <si>
    <t>283410018260</t>
  </si>
  <si>
    <t>Profil ukončovací oblý uzavretý 10 mm AL, CELOX</t>
  </si>
  <si>
    <t>1087587851</t>
  </si>
  <si>
    <t>1,06*15</t>
  </si>
  <si>
    <t>52</t>
  </si>
  <si>
    <t>998781201.S</t>
  </si>
  <si>
    <t>Presun hmôt pre obklady keramické v objektoch výšky do 6 m</t>
  </si>
  <si>
    <t>1742305</t>
  </si>
  <si>
    <t>Dokončovacie práce</t>
  </si>
  <si>
    <t>783101812</t>
  </si>
  <si>
    <t>Odstránenie starých náterov z oceľových konštrukcií ťažkých A oceľovou kefou - radiátor</t>
  </si>
  <si>
    <t>728084343</t>
  </si>
  <si>
    <t>783103812</t>
  </si>
  <si>
    <t>Odstránenie starých náterov z oceľových konštrukcií stredných ľahkých"C" alebo veľmi ľahkých "CC" oceľovou kefou zárubne</t>
  </si>
  <si>
    <t>1264060376</t>
  </si>
  <si>
    <t>783312320</t>
  </si>
  <si>
    <t>Nátery vykur.telies olejové oceľových radiátorov článkových dvojnás. 2x email - 140µm</t>
  </si>
  <si>
    <t>-1172606251</t>
  </si>
  <si>
    <t>783122210</t>
  </si>
  <si>
    <t>Nátery oceľ.konštr. syntet. na vzduchu schnúce ťažkých A jednonás. 2x s emailovaním - 105µm - zárubne</t>
  </si>
  <si>
    <t>-435507214</t>
  </si>
  <si>
    <t>783401811</t>
  </si>
  <si>
    <t>Odstránenie starých náterov z kovových potrubí a armatúr potrubie do DN 50 mm</t>
  </si>
  <si>
    <t>-965230474</t>
  </si>
  <si>
    <t>134</t>
  </si>
  <si>
    <t>M009.1</t>
  </si>
  <si>
    <t>Dodávka a montáž revízne dvierka drevené</t>
  </si>
  <si>
    <t>716687451</t>
  </si>
  <si>
    <t>-876341921</t>
  </si>
  <si>
    <t>VP1</t>
  </si>
  <si>
    <t>Penetračný nikotín</t>
  </si>
  <si>
    <t>-902210861</t>
  </si>
  <si>
    <t>-1393971345</t>
  </si>
  <si>
    <t>OST</t>
  </si>
  <si>
    <t>Ostatné</t>
  </si>
  <si>
    <t>O01</t>
  </si>
  <si>
    <t>135</t>
  </si>
  <si>
    <t>M023</t>
  </si>
  <si>
    <t>Montáž a dodávka vzduchotechniky (odvetranie WC+kúpeľňa)</t>
  </si>
  <si>
    <t>1458321072</t>
  </si>
  <si>
    <t>61</t>
  </si>
  <si>
    <t>M001</t>
  </si>
  <si>
    <t>Dodávka Rozvádzač bytový RB 18p</t>
  </si>
  <si>
    <t>512</t>
  </si>
  <si>
    <t>1988728913</t>
  </si>
  <si>
    <t>62</t>
  </si>
  <si>
    <t>M002</t>
  </si>
  <si>
    <t>Montáž Rozvádzač bytový RB 18p</t>
  </si>
  <si>
    <t>1321919787</t>
  </si>
  <si>
    <t>81</t>
  </si>
  <si>
    <t>K001</t>
  </si>
  <si>
    <t>Sekanie drážky betón</t>
  </si>
  <si>
    <t>1865408625</t>
  </si>
  <si>
    <t>82</t>
  </si>
  <si>
    <t>K002</t>
  </si>
  <si>
    <t>Sekanie kapsy prieraz</t>
  </si>
  <si>
    <t>-497911516</t>
  </si>
  <si>
    <t>83</t>
  </si>
  <si>
    <t>K003</t>
  </si>
  <si>
    <t>Sekanie pre rozvádzač</t>
  </si>
  <si>
    <t>1670188697</t>
  </si>
  <si>
    <t>84</t>
  </si>
  <si>
    <t>K004</t>
  </si>
  <si>
    <t>Sekanie drážky do 3x3cm</t>
  </si>
  <si>
    <t>258990469</t>
  </si>
  <si>
    <t>85</t>
  </si>
  <si>
    <t>M011</t>
  </si>
  <si>
    <t>Kábel FTP cat5</t>
  </si>
  <si>
    <t>1965475120</t>
  </si>
  <si>
    <t>65</t>
  </si>
  <si>
    <t>M004</t>
  </si>
  <si>
    <t>Kábel CYKY J 3x2,5</t>
  </si>
  <si>
    <t>1684371188</t>
  </si>
  <si>
    <t>136</t>
  </si>
  <si>
    <t>K006</t>
  </si>
  <si>
    <t>Montáž Kábel CYKY J 3X2,5</t>
  </si>
  <si>
    <t>394097512</t>
  </si>
  <si>
    <t>63</t>
  </si>
  <si>
    <t>M003</t>
  </si>
  <si>
    <t>Kábel CYKY J 3x1,5</t>
  </si>
  <si>
    <t>-1610763453</t>
  </si>
  <si>
    <t>K010</t>
  </si>
  <si>
    <t>Montáž Kábel CYKY J 3x1,5</t>
  </si>
  <si>
    <t>-1048020469</t>
  </si>
  <si>
    <t>67</t>
  </si>
  <si>
    <t>M005</t>
  </si>
  <si>
    <t>Kábel CYKY J 5x1,5</t>
  </si>
  <si>
    <t>-2097072859</t>
  </si>
  <si>
    <t>68</t>
  </si>
  <si>
    <t>K012</t>
  </si>
  <si>
    <t>Montáž Kábel CYKY J 5x1,5</t>
  </si>
  <si>
    <t>-132911328</t>
  </si>
  <si>
    <t>69</t>
  </si>
  <si>
    <t>M006</t>
  </si>
  <si>
    <t>Kábel CYKY J 5x2,5</t>
  </si>
  <si>
    <t>-1583175726</t>
  </si>
  <si>
    <t>70</t>
  </si>
  <si>
    <t>K013</t>
  </si>
  <si>
    <t>Montáž Kábel CYKY J 5x2,5</t>
  </si>
  <si>
    <t>-143884218</t>
  </si>
  <si>
    <t>71</t>
  </si>
  <si>
    <t>M007</t>
  </si>
  <si>
    <t>Kábel Cyky O 3x1,5</t>
  </si>
  <si>
    <t>-1369286114</t>
  </si>
  <si>
    <t>72</t>
  </si>
  <si>
    <t>K014</t>
  </si>
  <si>
    <t>Montáž Kábel Cyky O 3x1,5</t>
  </si>
  <si>
    <t>-2132190186</t>
  </si>
  <si>
    <t>73</t>
  </si>
  <si>
    <t>M008</t>
  </si>
  <si>
    <t>Vodič Cy 6 Zž</t>
  </si>
  <si>
    <t>1139592251</t>
  </si>
  <si>
    <t>74</t>
  </si>
  <si>
    <t>K015</t>
  </si>
  <si>
    <t>Montáž Vodič Cy 6 Zž</t>
  </si>
  <si>
    <t>-1246645493</t>
  </si>
  <si>
    <t>75</t>
  </si>
  <si>
    <t>M009</t>
  </si>
  <si>
    <t>Vodič Cy 4 Zž</t>
  </si>
  <si>
    <t>-690691468</t>
  </si>
  <si>
    <t>76</t>
  </si>
  <si>
    <t>K016</t>
  </si>
  <si>
    <t>Montáž Vodič Cy 4 Zž</t>
  </si>
  <si>
    <t>1127605223</t>
  </si>
  <si>
    <t>77</t>
  </si>
  <si>
    <t>M010</t>
  </si>
  <si>
    <t>krabica KPR68</t>
  </si>
  <si>
    <t>1235309523</t>
  </si>
  <si>
    <t>78</t>
  </si>
  <si>
    <t>K017</t>
  </si>
  <si>
    <t>Montáž krabica KPR68</t>
  </si>
  <si>
    <t>487376885</t>
  </si>
  <si>
    <t>79</t>
  </si>
  <si>
    <t>M018</t>
  </si>
  <si>
    <t>krabica KP68</t>
  </si>
  <si>
    <t>-1499600050</t>
  </si>
  <si>
    <t>86</t>
  </si>
  <si>
    <t>K018</t>
  </si>
  <si>
    <t>Montáž Kábel FTP cat5</t>
  </si>
  <si>
    <t>-1592885704</t>
  </si>
  <si>
    <t>87</t>
  </si>
  <si>
    <t>M021</t>
  </si>
  <si>
    <t>Wago svorky</t>
  </si>
  <si>
    <t>1878130910</t>
  </si>
  <si>
    <t>80</t>
  </si>
  <si>
    <t>K019</t>
  </si>
  <si>
    <t>Montáž KP68</t>
  </si>
  <si>
    <t>336227957</t>
  </si>
  <si>
    <t>89</t>
  </si>
  <si>
    <t>K020</t>
  </si>
  <si>
    <t>Sekanie drážky nad 3x3cm</t>
  </si>
  <si>
    <t>-1153082283</t>
  </si>
  <si>
    <t>88</t>
  </si>
  <si>
    <t>K022</t>
  </si>
  <si>
    <t>Montáž Wago svorky</t>
  </si>
  <si>
    <t>770245706</t>
  </si>
  <si>
    <t>90</t>
  </si>
  <si>
    <t>K023</t>
  </si>
  <si>
    <t>sekanie betón strop</t>
  </si>
  <si>
    <t>840008993</t>
  </si>
  <si>
    <t>91</t>
  </si>
  <si>
    <t>M024</t>
  </si>
  <si>
    <t>Svietidlá</t>
  </si>
  <si>
    <t>618114134</t>
  </si>
  <si>
    <t>92</t>
  </si>
  <si>
    <t>K025</t>
  </si>
  <si>
    <t>Montáž svietidiel</t>
  </si>
  <si>
    <t>-1102208885</t>
  </si>
  <si>
    <t>93</t>
  </si>
  <si>
    <t>M026</t>
  </si>
  <si>
    <t>Ventilátor</t>
  </si>
  <si>
    <t>1599207762</t>
  </si>
  <si>
    <t>94</t>
  </si>
  <si>
    <t>K027</t>
  </si>
  <si>
    <t>Montáž ventilátor</t>
  </si>
  <si>
    <t>1181737607</t>
  </si>
  <si>
    <t>95</t>
  </si>
  <si>
    <t>M028</t>
  </si>
  <si>
    <t>svorka bernard+pás CU</t>
  </si>
  <si>
    <t>1639015672</t>
  </si>
  <si>
    <t>96</t>
  </si>
  <si>
    <t>K029</t>
  </si>
  <si>
    <t>Montáž svorka bernard + pás CU</t>
  </si>
  <si>
    <t>-1194268209</t>
  </si>
  <si>
    <t>97</t>
  </si>
  <si>
    <t>M030</t>
  </si>
  <si>
    <t>Prístroje (zas. Vyp.)</t>
  </si>
  <si>
    <t>1215237879</t>
  </si>
  <si>
    <t>98</t>
  </si>
  <si>
    <t>K031</t>
  </si>
  <si>
    <t>Montáž Prístroje (zas. Vyp.)</t>
  </si>
  <si>
    <t>633723915</t>
  </si>
  <si>
    <t>99</t>
  </si>
  <si>
    <t>K032</t>
  </si>
  <si>
    <t>Projekt skutočného vyhotovenia</t>
  </si>
  <si>
    <t>-1097954414</t>
  </si>
  <si>
    <t>100</t>
  </si>
  <si>
    <t>K033</t>
  </si>
  <si>
    <t>Revízia</t>
  </si>
  <si>
    <t>1383179766</t>
  </si>
  <si>
    <t>101</t>
  </si>
  <si>
    <t>K034</t>
  </si>
  <si>
    <t>HZS poradenstvo, demontáže</t>
  </si>
  <si>
    <t>hod</t>
  </si>
  <si>
    <t>-1627105531</t>
  </si>
  <si>
    <t>102</t>
  </si>
  <si>
    <t>K035</t>
  </si>
  <si>
    <t>Doprava</t>
  </si>
  <si>
    <t>kpl</t>
  </si>
  <si>
    <t>-60222550</t>
  </si>
  <si>
    <t>103</t>
  </si>
  <si>
    <t>K036</t>
  </si>
  <si>
    <t>Podružný materiál</t>
  </si>
  <si>
    <t>1520624960</t>
  </si>
  <si>
    <t>949942101.S</t>
  </si>
  <si>
    <t>Hydraulická zdvíhacia plošina vrátane obsluhy inštalovaná na automobilovom podvozku výšky zdvihu do 27 m</t>
  </si>
  <si>
    <t>1606216690</t>
  </si>
  <si>
    <t>Odstránenie starého náteru zo stĺpov oceľovou kefou</t>
  </si>
  <si>
    <t>-839593794</t>
  </si>
  <si>
    <t>783122110.S</t>
  </si>
  <si>
    <t>Nátery oceľ.konštr. stĺpov, základný, vrchný</t>
  </si>
  <si>
    <t>2079435053</t>
  </si>
  <si>
    <t>Demontáž, montáž a dodávka oceľového lanka s príslušenstvom</t>
  </si>
  <si>
    <t>-836586333</t>
  </si>
  <si>
    <t>K008</t>
  </si>
  <si>
    <t>Demontáž starej steny (dvere,okná)</t>
  </si>
  <si>
    <t>2142652866</t>
  </si>
  <si>
    <t>M012</t>
  </si>
  <si>
    <t>Dodávka hliníkovej konštrukcie (dvere,okná)</t>
  </si>
  <si>
    <t>-909339082</t>
  </si>
  <si>
    <t>K021</t>
  </si>
  <si>
    <t>Montáž hliníkovej konštrukcie (dvere, okná)</t>
  </si>
  <si>
    <t>-1480138068</t>
  </si>
  <si>
    <t>K024</t>
  </si>
  <si>
    <t>Murárske práce a výspravky</t>
  </si>
  <si>
    <t>-1737227042</t>
  </si>
  <si>
    <t>M025</t>
  </si>
  <si>
    <t>Lešenie</t>
  </si>
  <si>
    <t>-1710848067</t>
  </si>
  <si>
    <t>K009</t>
  </si>
  <si>
    <t>Kontajner + poplatok za skládku + presun hmôt</t>
  </si>
  <si>
    <t>2072056872</t>
  </si>
  <si>
    <t>Dodávka a montáž kuchynská linka</t>
  </si>
  <si>
    <t>5 - Výmena vstupnej steny (okná,dvere)</t>
  </si>
  <si>
    <t>Výmena vstupnej steny</t>
  </si>
  <si>
    <t xml:space="preserve">    Výmena vstupnej steny (okná, dvere)</t>
  </si>
  <si>
    <t>4 - Náter stĺpov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</si>
</sst>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42" workbookViewId="0">
      <selection activeCell="P107" sqref="P10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18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28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19"/>
      <c r="BE5" s="225" t="s">
        <v>13</v>
      </c>
      <c r="BS5" s="16" t="s">
        <v>6</v>
      </c>
    </row>
    <row r="6" spans="1:74" ht="36.950000000000003" customHeight="1">
      <c r="B6" s="19"/>
      <c r="D6" s="25" t="s">
        <v>14</v>
      </c>
      <c r="K6" s="229" t="s">
        <v>15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19"/>
      <c r="BE6" s="226"/>
      <c r="BS6" s="16" t="s">
        <v>6</v>
      </c>
    </row>
    <row r="7" spans="1:74" ht="12" customHeight="1">
      <c r="B7" s="19"/>
      <c r="D7" s="26" t="s">
        <v>16</v>
      </c>
      <c r="K7" s="24" t="s">
        <v>1</v>
      </c>
      <c r="AK7" s="26" t="s">
        <v>17</v>
      </c>
      <c r="AN7" s="24" t="s">
        <v>1</v>
      </c>
      <c r="AR7" s="19"/>
      <c r="BE7" s="226"/>
      <c r="BS7" s="16" t="s">
        <v>6</v>
      </c>
    </row>
    <row r="8" spans="1:74" ht="12" customHeight="1">
      <c r="B8" s="19"/>
      <c r="D8" s="26" t="s">
        <v>18</v>
      </c>
      <c r="K8" s="24" t="s">
        <v>19</v>
      </c>
      <c r="AK8" s="26" t="s">
        <v>20</v>
      </c>
      <c r="AN8" s="27"/>
      <c r="AR8" s="19"/>
      <c r="BE8" s="226"/>
      <c r="BS8" s="16" t="s">
        <v>6</v>
      </c>
    </row>
    <row r="9" spans="1:74" ht="14.45" customHeight="1">
      <c r="B9" s="19"/>
      <c r="AR9" s="19"/>
      <c r="BE9" s="226"/>
      <c r="BS9" s="16" t="s">
        <v>6</v>
      </c>
    </row>
    <row r="10" spans="1:74" ht="12" customHeight="1">
      <c r="B10" s="19"/>
      <c r="D10" s="26" t="s">
        <v>21</v>
      </c>
      <c r="AK10" s="26" t="s">
        <v>22</v>
      </c>
      <c r="AN10" s="24" t="s">
        <v>1</v>
      </c>
      <c r="AR10" s="19"/>
      <c r="BE10" s="226"/>
      <c r="BS10" s="16" t="s">
        <v>6</v>
      </c>
    </row>
    <row r="11" spans="1:74" ht="18.399999999999999" customHeight="1">
      <c r="B11" s="19"/>
      <c r="E11" s="24" t="s">
        <v>19</v>
      </c>
      <c r="AK11" s="26" t="s">
        <v>23</v>
      </c>
      <c r="AN11" s="24" t="s">
        <v>1</v>
      </c>
      <c r="AR11" s="19"/>
      <c r="BE11" s="226"/>
      <c r="BS11" s="16" t="s">
        <v>6</v>
      </c>
    </row>
    <row r="12" spans="1:74" ht="6.95" customHeight="1">
      <c r="B12" s="19"/>
      <c r="AR12" s="19"/>
      <c r="BE12" s="226"/>
      <c r="BS12" s="16" t="s">
        <v>6</v>
      </c>
    </row>
    <row r="13" spans="1:74" ht="12" customHeight="1">
      <c r="B13" s="19"/>
      <c r="D13" s="26" t="s">
        <v>24</v>
      </c>
      <c r="AK13" s="26" t="s">
        <v>22</v>
      </c>
      <c r="AN13" s="28" t="s">
        <v>25</v>
      </c>
      <c r="AR13" s="19"/>
      <c r="BE13" s="226"/>
      <c r="BS13" s="16" t="s">
        <v>6</v>
      </c>
    </row>
    <row r="14" spans="1:74" ht="12.75">
      <c r="B14" s="19"/>
      <c r="E14" s="230" t="s">
        <v>25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6" t="s">
        <v>23</v>
      </c>
      <c r="AN14" s="28" t="s">
        <v>25</v>
      </c>
      <c r="AR14" s="19"/>
      <c r="BE14" s="226"/>
      <c r="BS14" s="16" t="s">
        <v>6</v>
      </c>
    </row>
    <row r="15" spans="1:74" ht="6.95" customHeight="1">
      <c r="B15" s="19"/>
      <c r="AR15" s="19"/>
      <c r="BE15" s="226"/>
      <c r="BS15" s="16" t="s">
        <v>3</v>
      </c>
    </row>
    <row r="16" spans="1:74" ht="12" customHeight="1">
      <c r="B16" s="19"/>
      <c r="D16" s="26" t="s">
        <v>26</v>
      </c>
      <c r="AK16" s="26" t="s">
        <v>22</v>
      </c>
      <c r="AN16" s="24" t="s">
        <v>1</v>
      </c>
      <c r="AR16" s="19"/>
      <c r="BE16" s="226"/>
      <c r="BS16" s="16" t="s">
        <v>3</v>
      </c>
    </row>
    <row r="17" spans="2:71" ht="18.399999999999999" customHeight="1">
      <c r="B17" s="19"/>
      <c r="E17" s="24" t="s">
        <v>19</v>
      </c>
      <c r="AK17" s="26" t="s">
        <v>23</v>
      </c>
      <c r="AN17" s="24" t="s">
        <v>1</v>
      </c>
      <c r="AR17" s="19"/>
      <c r="BE17" s="226"/>
      <c r="BS17" s="16" t="s">
        <v>27</v>
      </c>
    </row>
    <row r="18" spans="2:71" ht="6.95" customHeight="1">
      <c r="B18" s="19"/>
      <c r="AR18" s="19"/>
      <c r="BE18" s="226"/>
      <c r="BS18" s="16" t="s">
        <v>6</v>
      </c>
    </row>
    <row r="19" spans="2:71" ht="12" customHeight="1">
      <c r="B19" s="19"/>
      <c r="D19" s="26" t="s">
        <v>28</v>
      </c>
      <c r="AK19" s="26" t="s">
        <v>22</v>
      </c>
      <c r="AN19" s="24" t="s">
        <v>1</v>
      </c>
      <c r="AR19" s="19"/>
      <c r="BE19" s="226"/>
      <c r="BS19" s="16" t="s">
        <v>6</v>
      </c>
    </row>
    <row r="20" spans="2:71" ht="18.399999999999999" customHeight="1">
      <c r="B20" s="19"/>
      <c r="E20" s="24" t="s">
        <v>19</v>
      </c>
      <c r="AK20" s="26" t="s">
        <v>23</v>
      </c>
      <c r="AN20" s="24" t="s">
        <v>1</v>
      </c>
      <c r="AR20" s="19"/>
      <c r="BE20" s="226"/>
      <c r="BS20" s="16" t="s">
        <v>27</v>
      </c>
    </row>
    <row r="21" spans="2:71" ht="6.95" customHeight="1">
      <c r="B21" s="19"/>
      <c r="AR21" s="19"/>
      <c r="BE21" s="226"/>
    </row>
    <row r="22" spans="2:71" ht="12" customHeight="1">
      <c r="B22" s="19"/>
      <c r="D22" s="26" t="s">
        <v>29</v>
      </c>
      <c r="AR22" s="19"/>
      <c r="BE22" s="226"/>
    </row>
    <row r="23" spans="2:71" ht="16.5" customHeight="1">
      <c r="B23" s="19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R23" s="19"/>
      <c r="BE23" s="226"/>
    </row>
    <row r="24" spans="2:71" ht="6.95" customHeight="1">
      <c r="B24" s="19"/>
      <c r="AR24" s="19"/>
      <c r="BE24" s="22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26"/>
    </row>
    <row r="26" spans="2:71" s="1" customFormat="1" ht="25.9" customHeight="1">
      <c r="B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5">
        <f>ROUND(AG94,2)</f>
        <v>0</v>
      </c>
      <c r="AL26" s="216"/>
      <c r="AM26" s="216"/>
      <c r="AN26" s="216"/>
      <c r="AO26" s="216"/>
      <c r="AR26" s="31"/>
      <c r="BE26" s="226"/>
    </row>
    <row r="27" spans="2:71" s="1" customFormat="1" ht="6.95" customHeight="1">
      <c r="B27" s="31"/>
      <c r="AR27" s="31"/>
      <c r="BE27" s="226"/>
    </row>
    <row r="28" spans="2:71" s="1" customFormat="1" ht="12.75">
      <c r="B28" s="31"/>
      <c r="L28" s="217" t="s">
        <v>31</v>
      </c>
      <c r="M28" s="217"/>
      <c r="N28" s="217"/>
      <c r="O28" s="217"/>
      <c r="P28" s="217"/>
      <c r="W28" s="217" t="s">
        <v>32</v>
      </c>
      <c r="X28" s="217"/>
      <c r="Y28" s="217"/>
      <c r="Z28" s="217"/>
      <c r="AA28" s="217"/>
      <c r="AB28" s="217"/>
      <c r="AC28" s="217"/>
      <c r="AD28" s="217"/>
      <c r="AE28" s="217"/>
      <c r="AK28" s="217" t="s">
        <v>33</v>
      </c>
      <c r="AL28" s="217"/>
      <c r="AM28" s="217"/>
      <c r="AN28" s="217"/>
      <c r="AO28" s="217"/>
      <c r="AR28" s="31"/>
      <c r="BE28" s="226"/>
    </row>
    <row r="29" spans="2:71" s="2" customFormat="1" ht="14.45" customHeight="1">
      <c r="B29" s="35"/>
      <c r="D29" s="26" t="s">
        <v>34</v>
      </c>
      <c r="F29" s="36" t="s">
        <v>35</v>
      </c>
      <c r="L29" s="209">
        <v>0.23</v>
      </c>
      <c r="M29" s="208"/>
      <c r="N29" s="208"/>
      <c r="O29" s="208"/>
      <c r="P29" s="208"/>
      <c r="Q29" s="37"/>
      <c r="R29" s="37"/>
      <c r="S29" s="37"/>
      <c r="T29" s="37"/>
      <c r="U29" s="37"/>
      <c r="V29" s="37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F29" s="37"/>
      <c r="AG29" s="37"/>
      <c r="AH29" s="37"/>
      <c r="AI29" s="37"/>
      <c r="AJ29" s="37"/>
      <c r="AK29" s="207">
        <f>ROUND(AV94, 2)</f>
        <v>0</v>
      </c>
      <c r="AL29" s="208"/>
      <c r="AM29" s="208"/>
      <c r="AN29" s="208"/>
      <c r="AO29" s="208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227"/>
    </row>
    <row r="30" spans="2:71" s="2" customFormat="1" ht="14.45" customHeight="1">
      <c r="B30" s="35"/>
      <c r="F30" s="36" t="s">
        <v>36</v>
      </c>
      <c r="L30" s="209">
        <v>0.23</v>
      </c>
      <c r="M30" s="208"/>
      <c r="N30" s="208"/>
      <c r="O30" s="208"/>
      <c r="P30" s="208"/>
      <c r="Q30" s="37"/>
      <c r="R30" s="37"/>
      <c r="S30" s="37"/>
      <c r="T30" s="37"/>
      <c r="U30" s="37"/>
      <c r="V30" s="37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F30" s="37"/>
      <c r="AG30" s="37"/>
      <c r="AH30" s="37"/>
      <c r="AI30" s="37"/>
      <c r="AJ30" s="37"/>
      <c r="AK30" s="207">
        <f>ROUND(AW94, 2)</f>
        <v>0</v>
      </c>
      <c r="AL30" s="208"/>
      <c r="AM30" s="208"/>
      <c r="AN30" s="208"/>
      <c r="AO30" s="208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227"/>
    </row>
    <row r="31" spans="2:71" s="2" customFormat="1" ht="14.45" hidden="1" customHeight="1">
      <c r="B31" s="35"/>
      <c r="F31" s="26" t="s">
        <v>37</v>
      </c>
      <c r="L31" s="210">
        <v>0.23</v>
      </c>
      <c r="M31" s="211"/>
      <c r="N31" s="211"/>
      <c r="O31" s="211"/>
      <c r="P31" s="211"/>
      <c r="W31" s="224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24">
        <v>0</v>
      </c>
      <c r="AL31" s="211"/>
      <c r="AM31" s="211"/>
      <c r="AN31" s="211"/>
      <c r="AO31" s="211"/>
      <c r="AR31" s="35"/>
      <c r="BE31" s="227"/>
    </row>
    <row r="32" spans="2:71" s="2" customFormat="1" ht="14.45" hidden="1" customHeight="1">
      <c r="B32" s="35"/>
      <c r="F32" s="26" t="s">
        <v>38</v>
      </c>
      <c r="L32" s="210">
        <v>0.23</v>
      </c>
      <c r="M32" s="211"/>
      <c r="N32" s="211"/>
      <c r="O32" s="211"/>
      <c r="P32" s="211"/>
      <c r="W32" s="224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24">
        <v>0</v>
      </c>
      <c r="AL32" s="211"/>
      <c r="AM32" s="211"/>
      <c r="AN32" s="211"/>
      <c r="AO32" s="211"/>
      <c r="AR32" s="35"/>
      <c r="BE32" s="227"/>
    </row>
    <row r="33" spans="2:57" s="2" customFormat="1" ht="14.45" hidden="1" customHeight="1">
      <c r="B33" s="35"/>
      <c r="F33" s="36" t="s">
        <v>39</v>
      </c>
      <c r="L33" s="209">
        <v>0</v>
      </c>
      <c r="M33" s="208"/>
      <c r="N33" s="208"/>
      <c r="O33" s="208"/>
      <c r="P33" s="208"/>
      <c r="Q33" s="37"/>
      <c r="R33" s="37"/>
      <c r="S33" s="37"/>
      <c r="T33" s="37"/>
      <c r="U33" s="37"/>
      <c r="V33" s="37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F33" s="37"/>
      <c r="AG33" s="37"/>
      <c r="AH33" s="37"/>
      <c r="AI33" s="37"/>
      <c r="AJ33" s="37"/>
      <c r="AK33" s="207">
        <v>0</v>
      </c>
      <c r="AL33" s="208"/>
      <c r="AM33" s="208"/>
      <c r="AN33" s="208"/>
      <c r="AO33" s="208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27"/>
    </row>
    <row r="34" spans="2:57" s="1" customFormat="1" ht="6.95" customHeight="1">
      <c r="B34" s="31"/>
      <c r="AR34" s="31"/>
      <c r="BE34" s="226"/>
    </row>
    <row r="35" spans="2:57" s="1" customFormat="1" ht="25.9" customHeight="1">
      <c r="B35" s="31"/>
      <c r="C35" s="39"/>
      <c r="D35" s="40" t="s">
        <v>40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41</v>
      </c>
      <c r="U35" s="41"/>
      <c r="V35" s="41"/>
      <c r="W35" s="41"/>
      <c r="X35" s="223" t="s">
        <v>42</v>
      </c>
      <c r="Y35" s="221"/>
      <c r="Z35" s="221"/>
      <c r="AA35" s="221"/>
      <c r="AB35" s="221"/>
      <c r="AC35" s="41"/>
      <c r="AD35" s="41"/>
      <c r="AE35" s="41"/>
      <c r="AF35" s="41"/>
      <c r="AG35" s="41"/>
      <c r="AH35" s="41"/>
      <c r="AI35" s="41"/>
      <c r="AJ35" s="41"/>
      <c r="AK35" s="220">
        <f>SUM(AK26:AK33)</f>
        <v>0</v>
      </c>
      <c r="AL35" s="221"/>
      <c r="AM35" s="221"/>
      <c r="AN35" s="221"/>
      <c r="AO35" s="222"/>
      <c r="AP35" s="39"/>
      <c r="AQ35" s="39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3" t="s">
        <v>43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44</v>
      </c>
      <c r="AI49" s="44"/>
      <c r="AJ49" s="44"/>
      <c r="AK49" s="44"/>
      <c r="AL49" s="44"/>
      <c r="AM49" s="44"/>
      <c r="AN49" s="44"/>
      <c r="AO49" s="44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5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45</v>
      </c>
      <c r="AI60" s="33"/>
      <c r="AJ60" s="33"/>
      <c r="AK60" s="33"/>
      <c r="AL60" s="33"/>
      <c r="AM60" s="45" t="s">
        <v>46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3" t="s">
        <v>47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48</v>
      </c>
      <c r="AI64" s="44"/>
      <c r="AJ64" s="44"/>
      <c r="AK64" s="44"/>
      <c r="AL64" s="44"/>
      <c r="AM64" s="44"/>
      <c r="AN64" s="44"/>
      <c r="AO64" s="44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5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45</v>
      </c>
      <c r="AI75" s="33"/>
      <c r="AJ75" s="33"/>
      <c r="AK75" s="33"/>
      <c r="AL75" s="33"/>
      <c r="AM75" s="45" t="s">
        <v>46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5" customHeight="1">
      <c r="B82" s="31"/>
      <c r="C82" s="20" t="s">
        <v>49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50"/>
      <c r="C84" s="26" t="s">
        <v>12</v>
      </c>
      <c r="AR84" s="50"/>
    </row>
    <row r="85" spans="1:91" s="4" customFormat="1" ht="36.950000000000003" customHeight="1">
      <c r="B85" s="51"/>
      <c r="C85" s="52" t="s">
        <v>14</v>
      </c>
      <c r="L85" s="212" t="str">
        <f>K6</f>
        <v>SOŠ Sklenárova - stavebné práce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51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18</v>
      </c>
      <c r="L87" s="53" t="str">
        <f>IF(K8="","",K8)</f>
        <v xml:space="preserve"> </v>
      </c>
      <c r="AI87" s="26" t="s">
        <v>20</v>
      </c>
      <c r="AM87" s="214" t="str">
        <f>IF(AN8= "","",AN8)</f>
        <v/>
      </c>
      <c r="AN87" s="214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21</v>
      </c>
      <c r="L89" s="3" t="str">
        <f>IF(E11= "","",E11)</f>
        <v xml:space="preserve"> </v>
      </c>
      <c r="AI89" s="26" t="s">
        <v>26</v>
      </c>
      <c r="AM89" s="195" t="str">
        <f>IF(E17="","",E17)</f>
        <v xml:space="preserve"> </v>
      </c>
      <c r="AN89" s="196"/>
      <c r="AO89" s="196"/>
      <c r="AP89" s="196"/>
      <c r="AR89" s="31"/>
      <c r="AS89" s="191" t="s">
        <v>50</v>
      </c>
      <c r="AT89" s="192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15.2" customHeight="1">
      <c r="B90" s="31"/>
      <c r="C90" s="26" t="s">
        <v>24</v>
      </c>
      <c r="L90" s="3" t="str">
        <f>IF(E14= "Vyplň údaj","",E14)</f>
        <v/>
      </c>
      <c r="AI90" s="26" t="s">
        <v>28</v>
      </c>
      <c r="AM90" s="195" t="str">
        <f>IF(E20="","",E20)</f>
        <v xml:space="preserve"> </v>
      </c>
      <c r="AN90" s="196"/>
      <c r="AO90" s="196"/>
      <c r="AP90" s="196"/>
      <c r="AR90" s="31"/>
      <c r="AS90" s="193"/>
      <c r="AT90" s="194"/>
      <c r="BD90" s="58"/>
    </row>
    <row r="91" spans="1:91" s="1" customFormat="1" ht="10.9" customHeight="1">
      <c r="B91" s="31"/>
      <c r="AR91" s="31"/>
      <c r="AS91" s="193"/>
      <c r="AT91" s="194"/>
      <c r="BD91" s="58"/>
    </row>
    <row r="92" spans="1:91" s="1" customFormat="1" ht="29.25" customHeight="1">
      <c r="B92" s="31"/>
      <c r="C92" s="197" t="s">
        <v>51</v>
      </c>
      <c r="D92" s="198"/>
      <c r="E92" s="198"/>
      <c r="F92" s="198"/>
      <c r="G92" s="198"/>
      <c r="H92" s="59"/>
      <c r="I92" s="200" t="s">
        <v>52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9" t="s">
        <v>53</v>
      </c>
      <c r="AH92" s="198"/>
      <c r="AI92" s="198"/>
      <c r="AJ92" s="198"/>
      <c r="AK92" s="198"/>
      <c r="AL92" s="198"/>
      <c r="AM92" s="198"/>
      <c r="AN92" s="200" t="s">
        <v>54</v>
      </c>
      <c r="AO92" s="198"/>
      <c r="AP92" s="201"/>
      <c r="AQ92" s="60" t="s">
        <v>55</v>
      </c>
      <c r="AR92" s="31"/>
      <c r="AS92" s="61" t="s">
        <v>56</v>
      </c>
      <c r="AT92" s="62" t="s">
        <v>57</v>
      </c>
      <c r="AU92" s="62" t="s">
        <v>58</v>
      </c>
      <c r="AV92" s="62" t="s">
        <v>59</v>
      </c>
      <c r="AW92" s="62" t="s">
        <v>60</v>
      </c>
      <c r="AX92" s="62" t="s">
        <v>61</v>
      </c>
      <c r="AY92" s="62" t="s">
        <v>62</v>
      </c>
      <c r="AZ92" s="62" t="s">
        <v>63</v>
      </c>
      <c r="BA92" s="62" t="s">
        <v>64</v>
      </c>
      <c r="BB92" s="62" t="s">
        <v>65</v>
      </c>
      <c r="BC92" s="62" t="s">
        <v>66</v>
      </c>
      <c r="BD92" s="63" t="s">
        <v>67</v>
      </c>
    </row>
    <row r="93" spans="1:91" s="1" customFormat="1" ht="10.9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5">
        <f>ROUND(SUM(AG95:AG99),2)</f>
        <v>0</v>
      </c>
      <c r="AH94" s="205"/>
      <c r="AI94" s="205"/>
      <c r="AJ94" s="205"/>
      <c r="AK94" s="205"/>
      <c r="AL94" s="205"/>
      <c r="AM94" s="205"/>
      <c r="AN94" s="206">
        <f t="shared" ref="AN94:AN99" si="0">SUM(AG94,AT94)</f>
        <v>0</v>
      </c>
      <c r="AO94" s="206"/>
      <c r="AP94" s="206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0</v>
      </c>
      <c r="AU94" s="72">
        <f>ROUND(SUM(AU95:AU99),5)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6" customFormat="1" ht="24.75" customHeight="1">
      <c r="A95" s="76" t="s">
        <v>74</v>
      </c>
      <c r="B95" s="77"/>
      <c r="C95" s="78"/>
      <c r="D95" s="202" t="s">
        <v>75</v>
      </c>
      <c r="E95" s="202"/>
      <c r="F95" s="202"/>
      <c r="G95" s="202"/>
      <c r="H95" s="202"/>
      <c r="I95" s="79"/>
      <c r="J95" s="202" t="s">
        <v>76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3">
        <f>'1 - Vybúranie drevenej st...'!J30</f>
        <v>0</v>
      </c>
      <c r="AH95" s="204"/>
      <c r="AI95" s="204"/>
      <c r="AJ95" s="204"/>
      <c r="AK95" s="204"/>
      <c r="AL95" s="204"/>
      <c r="AM95" s="204"/>
      <c r="AN95" s="203">
        <f t="shared" si="0"/>
        <v>0</v>
      </c>
      <c r="AO95" s="204"/>
      <c r="AP95" s="204"/>
      <c r="AQ95" s="80" t="s">
        <v>77</v>
      </c>
      <c r="AR95" s="77"/>
      <c r="AS95" s="81">
        <v>0</v>
      </c>
      <c r="AT95" s="82">
        <f t="shared" si="1"/>
        <v>0</v>
      </c>
      <c r="AU95" s="83">
        <f>'1 - Vybúranie drevenej st...'!P123</f>
        <v>0</v>
      </c>
      <c r="AV95" s="82">
        <f>'1 - Vybúranie drevenej st...'!J33</f>
        <v>0</v>
      </c>
      <c r="AW95" s="82">
        <f>'1 - Vybúranie drevenej st...'!J34</f>
        <v>0</v>
      </c>
      <c r="AX95" s="82">
        <f>'1 - Vybúranie drevenej st...'!J35</f>
        <v>0</v>
      </c>
      <c r="AY95" s="82">
        <f>'1 - Vybúranie drevenej st...'!J36</f>
        <v>0</v>
      </c>
      <c r="AZ95" s="82">
        <f>'1 - Vybúranie drevenej st...'!F33</f>
        <v>0</v>
      </c>
      <c r="BA95" s="82">
        <f>'1 - Vybúranie drevenej st...'!F34</f>
        <v>0</v>
      </c>
      <c r="BB95" s="82">
        <f>'1 - Vybúranie drevenej st...'!F35</f>
        <v>0</v>
      </c>
      <c r="BC95" s="82">
        <f>'1 - Vybúranie drevenej st...'!F36</f>
        <v>0</v>
      </c>
      <c r="BD95" s="84">
        <f>'1 - Vybúranie drevenej st...'!F37</f>
        <v>0</v>
      </c>
      <c r="BT95" s="85" t="s">
        <v>75</v>
      </c>
      <c r="BV95" s="85" t="s">
        <v>72</v>
      </c>
      <c r="BW95" s="85" t="s">
        <v>78</v>
      </c>
      <c r="BX95" s="85" t="s">
        <v>4</v>
      </c>
      <c r="CL95" s="85" t="s">
        <v>1</v>
      </c>
      <c r="CM95" s="85" t="s">
        <v>70</v>
      </c>
    </row>
    <row r="96" spans="1:91" s="6" customFormat="1" ht="16.5" customHeight="1">
      <c r="A96" s="76" t="s">
        <v>74</v>
      </c>
      <c r="B96" s="77"/>
      <c r="C96" s="78"/>
      <c r="D96" s="202" t="s">
        <v>79</v>
      </c>
      <c r="E96" s="202"/>
      <c r="F96" s="202"/>
      <c r="G96" s="202"/>
      <c r="H96" s="202"/>
      <c r="I96" s="79"/>
      <c r="J96" s="202" t="s">
        <v>80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3">
        <f>'2 - Chodba'!J30</f>
        <v>0</v>
      </c>
      <c r="AH96" s="204"/>
      <c r="AI96" s="204"/>
      <c r="AJ96" s="204"/>
      <c r="AK96" s="204"/>
      <c r="AL96" s="204"/>
      <c r="AM96" s="204"/>
      <c r="AN96" s="203">
        <f t="shared" si="0"/>
        <v>0</v>
      </c>
      <c r="AO96" s="204"/>
      <c r="AP96" s="204"/>
      <c r="AQ96" s="80" t="s">
        <v>77</v>
      </c>
      <c r="AR96" s="77"/>
      <c r="AS96" s="81">
        <v>0</v>
      </c>
      <c r="AT96" s="82">
        <f t="shared" si="1"/>
        <v>0</v>
      </c>
      <c r="AU96" s="83">
        <f>'2 - Chodba'!P123</f>
        <v>0</v>
      </c>
      <c r="AV96" s="82">
        <f>'2 - Chodba'!J33</f>
        <v>0</v>
      </c>
      <c r="AW96" s="82">
        <f>'2 - Chodba'!J34</f>
        <v>0</v>
      </c>
      <c r="AX96" s="82">
        <f>'2 - Chodba'!J35</f>
        <v>0</v>
      </c>
      <c r="AY96" s="82">
        <f>'2 - Chodba'!J36</f>
        <v>0</v>
      </c>
      <c r="AZ96" s="82">
        <f>'2 - Chodba'!F33</f>
        <v>0</v>
      </c>
      <c r="BA96" s="82">
        <f>'2 - Chodba'!F34</f>
        <v>0</v>
      </c>
      <c r="BB96" s="82">
        <f>'2 - Chodba'!F35</f>
        <v>0</v>
      </c>
      <c r="BC96" s="82">
        <f>'2 - Chodba'!F36</f>
        <v>0</v>
      </c>
      <c r="BD96" s="84">
        <f>'2 - Chodba'!F37</f>
        <v>0</v>
      </c>
      <c r="BT96" s="85" t="s">
        <v>75</v>
      </c>
      <c r="BV96" s="85" t="s">
        <v>72</v>
      </c>
      <c r="BW96" s="85" t="s">
        <v>81</v>
      </c>
      <c r="BX96" s="85" t="s">
        <v>4</v>
      </c>
      <c r="CL96" s="85" t="s">
        <v>1</v>
      </c>
      <c r="CM96" s="85" t="s">
        <v>70</v>
      </c>
    </row>
    <row r="97" spans="1:91" s="6" customFormat="1" ht="16.5" customHeight="1">
      <c r="A97" s="76" t="s">
        <v>74</v>
      </c>
      <c r="B97" s="77"/>
      <c r="C97" s="78"/>
      <c r="D97" s="202" t="s">
        <v>82</v>
      </c>
      <c r="E97" s="202"/>
      <c r="F97" s="202"/>
      <c r="G97" s="202"/>
      <c r="H97" s="202"/>
      <c r="I97" s="79"/>
      <c r="J97" s="202" t="s">
        <v>83</v>
      </c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3">
        <f>'3 - Rekonštrukcia bytu'!J30</f>
        <v>0</v>
      </c>
      <c r="AH97" s="204"/>
      <c r="AI97" s="204"/>
      <c r="AJ97" s="204"/>
      <c r="AK97" s="204"/>
      <c r="AL97" s="204"/>
      <c r="AM97" s="204"/>
      <c r="AN97" s="203">
        <f t="shared" si="0"/>
        <v>0</v>
      </c>
      <c r="AO97" s="204"/>
      <c r="AP97" s="204"/>
      <c r="AQ97" s="80" t="s">
        <v>77</v>
      </c>
      <c r="AR97" s="77"/>
      <c r="AS97" s="81">
        <v>0</v>
      </c>
      <c r="AT97" s="82">
        <f t="shared" si="1"/>
        <v>0</v>
      </c>
      <c r="AU97" s="83">
        <f>'3 - Rekonštrukcia bytu'!P133</f>
        <v>0</v>
      </c>
      <c r="AV97" s="82">
        <f>'3 - Rekonštrukcia bytu'!J33</f>
        <v>0</v>
      </c>
      <c r="AW97" s="82">
        <f>'3 - Rekonštrukcia bytu'!J34</f>
        <v>0</v>
      </c>
      <c r="AX97" s="82">
        <f>'3 - Rekonštrukcia bytu'!J35</f>
        <v>0</v>
      </c>
      <c r="AY97" s="82">
        <f>'3 - Rekonštrukcia bytu'!J36</f>
        <v>0</v>
      </c>
      <c r="AZ97" s="82">
        <f>'3 - Rekonštrukcia bytu'!F33</f>
        <v>0</v>
      </c>
      <c r="BA97" s="82">
        <f>'3 - Rekonštrukcia bytu'!F34</f>
        <v>0</v>
      </c>
      <c r="BB97" s="82">
        <f>'3 - Rekonštrukcia bytu'!F35</f>
        <v>0</v>
      </c>
      <c r="BC97" s="82">
        <f>'3 - Rekonštrukcia bytu'!F36</f>
        <v>0</v>
      </c>
      <c r="BD97" s="84">
        <f>'3 - Rekonštrukcia bytu'!F37</f>
        <v>0</v>
      </c>
      <c r="BT97" s="85" t="s">
        <v>75</v>
      </c>
      <c r="BV97" s="85" t="s">
        <v>72</v>
      </c>
      <c r="BW97" s="85" t="s">
        <v>84</v>
      </c>
      <c r="BX97" s="85" t="s">
        <v>4</v>
      </c>
      <c r="CL97" s="85" t="s">
        <v>1</v>
      </c>
      <c r="CM97" s="85" t="s">
        <v>70</v>
      </c>
    </row>
    <row r="98" spans="1:91" s="6" customFormat="1" ht="16.5" customHeight="1">
      <c r="A98" s="76" t="s">
        <v>74</v>
      </c>
      <c r="B98" s="77"/>
      <c r="C98" s="78"/>
      <c r="D98" s="202">
        <v>4</v>
      </c>
      <c r="E98" s="202"/>
      <c r="F98" s="202"/>
      <c r="G98" s="202"/>
      <c r="H98" s="202"/>
      <c r="I98" s="79"/>
      <c r="J98" s="202" t="s">
        <v>86</v>
      </c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03">
        <f>'4 - Náter stĺpov'!J30</f>
        <v>0</v>
      </c>
      <c r="AH98" s="204"/>
      <c r="AI98" s="204"/>
      <c r="AJ98" s="204"/>
      <c r="AK98" s="204"/>
      <c r="AL98" s="204"/>
      <c r="AM98" s="204"/>
      <c r="AN98" s="203">
        <f t="shared" si="0"/>
        <v>0</v>
      </c>
      <c r="AO98" s="204"/>
      <c r="AP98" s="204"/>
      <c r="AQ98" s="80" t="s">
        <v>77</v>
      </c>
      <c r="AR98" s="77"/>
      <c r="AS98" s="81">
        <v>0</v>
      </c>
      <c r="AT98" s="82">
        <f t="shared" si="1"/>
        <v>0</v>
      </c>
      <c r="AU98" s="83">
        <f>'4 - Náter stĺpov'!P120</f>
        <v>0</v>
      </c>
      <c r="AV98" s="82">
        <f>'4 - Náter stĺpov'!J33</f>
        <v>0</v>
      </c>
      <c r="AW98" s="82">
        <f>'4 - Náter stĺpov'!J34</f>
        <v>0</v>
      </c>
      <c r="AX98" s="82">
        <f>'4 - Náter stĺpov'!J35</f>
        <v>0</v>
      </c>
      <c r="AY98" s="82">
        <f>'4 - Náter stĺpov'!J36</f>
        <v>0</v>
      </c>
      <c r="AZ98" s="82">
        <f>'4 - Náter stĺpov'!F33</f>
        <v>0</v>
      </c>
      <c r="BA98" s="82">
        <f>'4 - Náter stĺpov'!F34</f>
        <v>0</v>
      </c>
      <c r="BB98" s="82">
        <f>'4 - Náter stĺpov'!F35</f>
        <v>0</v>
      </c>
      <c r="BC98" s="82">
        <f>'4 - Náter stĺpov'!F36</f>
        <v>0</v>
      </c>
      <c r="BD98" s="84">
        <f>'4 - Náter stĺpov'!F37</f>
        <v>0</v>
      </c>
      <c r="BT98" s="85" t="s">
        <v>75</v>
      </c>
      <c r="BV98" s="85" t="s">
        <v>72</v>
      </c>
      <c r="BW98" s="85" t="s">
        <v>87</v>
      </c>
      <c r="BX98" s="85" t="s">
        <v>4</v>
      </c>
      <c r="CL98" s="85" t="s">
        <v>1</v>
      </c>
      <c r="CM98" s="85" t="s">
        <v>70</v>
      </c>
    </row>
    <row r="99" spans="1:91" s="6" customFormat="1" ht="16.5" customHeight="1">
      <c r="A99" s="76" t="s">
        <v>74</v>
      </c>
      <c r="B99" s="77"/>
      <c r="C99" s="78"/>
      <c r="D99" s="202">
        <v>5</v>
      </c>
      <c r="E99" s="202"/>
      <c r="F99" s="202"/>
      <c r="G99" s="202"/>
      <c r="H99" s="202"/>
      <c r="I99" s="79"/>
      <c r="J99" s="202" t="s">
        <v>89</v>
      </c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3">
        <f>'5 - Výmena vstupnej steny...'!J30</f>
        <v>0</v>
      </c>
      <c r="AH99" s="204"/>
      <c r="AI99" s="204"/>
      <c r="AJ99" s="204"/>
      <c r="AK99" s="204"/>
      <c r="AL99" s="204"/>
      <c r="AM99" s="204"/>
      <c r="AN99" s="203">
        <f t="shared" si="0"/>
        <v>0</v>
      </c>
      <c r="AO99" s="204"/>
      <c r="AP99" s="204"/>
      <c r="AQ99" s="80" t="s">
        <v>77</v>
      </c>
      <c r="AR99" s="77"/>
      <c r="AS99" s="86">
        <v>0</v>
      </c>
      <c r="AT99" s="87">
        <f t="shared" si="1"/>
        <v>0</v>
      </c>
      <c r="AU99" s="88">
        <f>'5 - Výmena vstupnej steny...'!P118</f>
        <v>0</v>
      </c>
      <c r="AV99" s="87">
        <f>'5 - Výmena vstupnej steny...'!J33</f>
        <v>0</v>
      </c>
      <c r="AW99" s="87">
        <f>'5 - Výmena vstupnej steny...'!J34</f>
        <v>0</v>
      </c>
      <c r="AX99" s="87">
        <f>'5 - Výmena vstupnej steny...'!J35</f>
        <v>0</v>
      </c>
      <c r="AY99" s="87">
        <f>'5 - Výmena vstupnej steny...'!J36</f>
        <v>0</v>
      </c>
      <c r="AZ99" s="87">
        <f>'5 - Výmena vstupnej steny...'!F33</f>
        <v>0</v>
      </c>
      <c r="BA99" s="87">
        <f>'5 - Výmena vstupnej steny...'!F34</f>
        <v>0</v>
      </c>
      <c r="BB99" s="87">
        <f>'5 - Výmena vstupnej steny...'!F35</f>
        <v>0</v>
      </c>
      <c r="BC99" s="87">
        <f>'5 - Výmena vstupnej steny...'!F36</f>
        <v>0</v>
      </c>
      <c r="BD99" s="89">
        <f>'5 - Výmena vstupnej steny...'!F37</f>
        <v>0</v>
      </c>
      <c r="BT99" s="85" t="s">
        <v>75</v>
      </c>
      <c r="BV99" s="85" t="s">
        <v>72</v>
      </c>
      <c r="BW99" s="85" t="s">
        <v>90</v>
      </c>
      <c r="BX99" s="85" t="s">
        <v>4</v>
      </c>
      <c r="CL99" s="85" t="s">
        <v>1</v>
      </c>
      <c r="CM99" s="85" t="s">
        <v>70</v>
      </c>
    </row>
    <row r="100" spans="1:91" s="1" customFormat="1" ht="30" customHeight="1">
      <c r="B100" s="31"/>
      <c r="AR100" s="31"/>
    </row>
    <row r="101" spans="1:91" s="1" customFormat="1" ht="6.95" customHeight="1"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1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1 - Vybúranie drevenej st...'!C2" display="/" xr:uid="{00000000-0004-0000-0000-000000000000}"/>
    <hyperlink ref="A96" location="'2 - Chodba'!C2" display="/" xr:uid="{00000000-0004-0000-0000-000001000000}"/>
    <hyperlink ref="A97" location="'3 - Rekonštrukcia bytu'!C2" display="/" xr:uid="{00000000-0004-0000-0000-000002000000}"/>
    <hyperlink ref="A98" location="'5 - Náter stĺpov'!C2" display="/" xr:uid="{00000000-0004-0000-0000-000003000000}"/>
    <hyperlink ref="A99" location="'6 - Výmena vstupnej steny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7"/>
  <sheetViews>
    <sheetView showGridLines="0" workbookViewId="0">
      <selection activeCell="J12" sqref="J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5" customHeight="1">
      <c r="B4" s="19"/>
      <c r="D4" s="20" t="s">
        <v>91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14</v>
      </c>
      <c r="L6" s="19"/>
    </row>
    <row r="7" spans="2:46" ht="16.5" customHeight="1">
      <c r="B7" s="19"/>
      <c r="E7" s="234" t="str">
        <f>'Rekapitulácia stavby'!K6</f>
        <v>SOŠ Sklenárova - stavebné práce</v>
      </c>
      <c r="F7" s="235"/>
      <c r="G7" s="235"/>
      <c r="H7" s="235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12" t="s">
        <v>93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6" t="str">
        <f>'Rekapitulácia stavby'!E14</f>
        <v>Vyplň údaj</v>
      </c>
      <c r="F18" s="228"/>
      <c r="G18" s="228"/>
      <c r="H18" s="228"/>
      <c r="I18" s="26" t="s">
        <v>23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29</v>
      </c>
      <c r="L26" s="31"/>
    </row>
    <row r="27" spans="2:12" s="7" customFormat="1" ht="16.5" customHeight="1">
      <c r="B27" s="91"/>
      <c r="E27" s="232" t="s">
        <v>1</v>
      </c>
      <c r="F27" s="232"/>
      <c r="G27" s="232"/>
      <c r="H27" s="232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30</v>
      </c>
      <c r="J30" s="68">
        <f>ROUND(J123,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5" customHeight="1">
      <c r="B33" s="31"/>
      <c r="D33" s="57" t="s">
        <v>34</v>
      </c>
      <c r="E33" s="36" t="s">
        <v>35</v>
      </c>
      <c r="F33" s="93">
        <f>ROUND((SUM(BE123:BE146)),  2)</f>
        <v>0</v>
      </c>
      <c r="G33" s="94"/>
      <c r="H33" s="94"/>
      <c r="I33" s="95">
        <v>0.23</v>
      </c>
      <c r="J33" s="93">
        <f>ROUND(((SUM(BE123:BE146))*I33),  2)</f>
        <v>0</v>
      </c>
      <c r="L33" s="31"/>
    </row>
    <row r="34" spans="2:12" s="1" customFormat="1" ht="14.45" customHeight="1">
      <c r="B34" s="31"/>
      <c r="E34" s="36" t="s">
        <v>36</v>
      </c>
      <c r="F34" s="93">
        <f>ROUND((SUM(BF123:BF146)),  2)</f>
        <v>0</v>
      </c>
      <c r="G34" s="94"/>
      <c r="H34" s="94"/>
      <c r="I34" s="95">
        <v>0.23</v>
      </c>
      <c r="J34" s="93">
        <f>ROUND(((SUM(BF123:BF146))*I34),  2)</f>
        <v>0</v>
      </c>
      <c r="L34" s="31"/>
    </row>
    <row r="35" spans="2:12" s="1" customFormat="1" ht="14.45" hidden="1" customHeight="1">
      <c r="B35" s="31"/>
      <c r="E35" s="26" t="s">
        <v>37</v>
      </c>
      <c r="F35" s="96">
        <f>ROUND((SUM(BG123:BG146)),  2)</f>
        <v>0</v>
      </c>
      <c r="I35" s="97">
        <v>0.23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38</v>
      </c>
      <c r="F36" s="96">
        <f>ROUND((SUM(BH123:BH146)),  2)</f>
        <v>0</v>
      </c>
      <c r="I36" s="97">
        <v>0.23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39</v>
      </c>
      <c r="F37" s="93">
        <f>ROUND((SUM(BI123:BI146)),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40</v>
      </c>
      <c r="E39" s="59"/>
      <c r="F39" s="59"/>
      <c r="G39" s="100" t="s">
        <v>41</v>
      </c>
      <c r="H39" s="101" t="s">
        <v>42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14</v>
      </c>
      <c r="L84" s="31"/>
    </row>
    <row r="85" spans="2:47" s="1" customFormat="1" ht="16.5" customHeight="1">
      <c r="B85" s="31"/>
      <c r="E85" s="234" t="str">
        <f>E7</f>
        <v>SOŠ Sklenárova - stavebné práce</v>
      </c>
      <c r="F85" s="235"/>
      <c r="G85" s="235"/>
      <c r="H85" s="235"/>
      <c r="L85" s="31"/>
    </row>
    <row r="86" spans="2:47" s="1" customFormat="1" ht="12" customHeight="1">
      <c r="B86" s="31"/>
      <c r="C86" s="26" t="s">
        <v>92</v>
      </c>
      <c r="L86" s="31"/>
    </row>
    <row r="87" spans="2:47" s="1" customFormat="1" ht="16.5" customHeight="1">
      <c r="B87" s="31"/>
      <c r="E87" s="212" t="str">
        <f>E9</f>
        <v>1 - Vybúranie drevenej steny, dodávka nových dverí</v>
      </c>
      <c r="F87" s="233"/>
      <c r="G87" s="233"/>
      <c r="H87" s="23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97</v>
      </c>
      <c r="J96" s="68">
        <f>J123</f>
        <v>0</v>
      </c>
      <c r="L96" s="31"/>
      <c r="AU96" s="16" t="s">
        <v>98</v>
      </c>
    </row>
    <row r="97" spans="2:12" s="8" customFormat="1" ht="24.95" customHeight="1">
      <c r="B97" s="109"/>
      <c r="D97" s="110" t="s">
        <v>99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2:12" s="9" customFormat="1" ht="19.899999999999999" customHeight="1">
      <c r="B98" s="113"/>
      <c r="D98" s="114" t="s">
        <v>100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2:12" s="9" customFormat="1" ht="19.899999999999999" customHeight="1">
      <c r="B99" s="113"/>
      <c r="D99" s="114" t="s">
        <v>101</v>
      </c>
      <c r="E99" s="115"/>
      <c r="F99" s="115"/>
      <c r="G99" s="115"/>
      <c r="H99" s="115"/>
      <c r="I99" s="115"/>
      <c r="J99" s="116">
        <f>J129</f>
        <v>0</v>
      </c>
      <c r="L99" s="113"/>
    </row>
    <row r="100" spans="2:12" s="9" customFormat="1" ht="19.899999999999999" customHeight="1">
      <c r="B100" s="113"/>
      <c r="D100" s="114" t="s">
        <v>102</v>
      </c>
      <c r="E100" s="115"/>
      <c r="F100" s="115"/>
      <c r="G100" s="115"/>
      <c r="H100" s="115"/>
      <c r="I100" s="115"/>
      <c r="J100" s="116">
        <f>J134</f>
        <v>0</v>
      </c>
      <c r="L100" s="113"/>
    </row>
    <row r="101" spans="2:12" s="8" customFormat="1" ht="24.95" customHeight="1">
      <c r="B101" s="109"/>
      <c r="D101" s="110" t="s">
        <v>103</v>
      </c>
      <c r="E101" s="111"/>
      <c r="F101" s="111"/>
      <c r="G101" s="111"/>
      <c r="H101" s="111"/>
      <c r="I101" s="111"/>
      <c r="J101" s="112">
        <f>J136</f>
        <v>0</v>
      </c>
      <c r="L101" s="109"/>
    </row>
    <row r="102" spans="2:12" s="9" customFormat="1" ht="19.899999999999999" customHeight="1">
      <c r="B102" s="113"/>
      <c r="D102" s="114" t="s">
        <v>104</v>
      </c>
      <c r="E102" s="115"/>
      <c r="F102" s="115"/>
      <c r="G102" s="115"/>
      <c r="H102" s="115"/>
      <c r="I102" s="115"/>
      <c r="J102" s="116">
        <f>J137</f>
        <v>0</v>
      </c>
      <c r="L102" s="113"/>
    </row>
    <row r="103" spans="2:12" s="9" customFormat="1" ht="19.899999999999999" customHeight="1">
      <c r="B103" s="113"/>
      <c r="D103" s="114" t="s">
        <v>105</v>
      </c>
      <c r="E103" s="115"/>
      <c r="F103" s="115"/>
      <c r="G103" s="115"/>
      <c r="H103" s="115"/>
      <c r="I103" s="115"/>
      <c r="J103" s="116">
        <f>J143</f>
        <v>0</v>
      </c>
      <c r="L103" s="113"/>
    </row>
    <row r="104" spans="2:12" s="1" customFormat="1" ht="21.75" customHeight="1">
      <c r="B104" s="31"/>
      <c r="L104" s="31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1"/>
    </row>
    <row r="109" spans="2:12" s="1" customFormat="1" ht="6.95" customHeight="1"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31"/>
    </row>
    <row r="110" spans="2:12" s="1" customFormat="1" ht="24.95" customHeight="1">
      <c r="B110" s="31"/>
      <c r="C110" s="20" t="s">
        <v>106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14</v>
      </c>
      <c r="L112" s="31"/>
    </row>
    <row r="113" spans="2:65" s="1" customFormat="1" ht="16.5" customHeight="1">
      <c r="B113" s="31"/>
      <c r="E113" s="234" t="str">
        <f>E7</f>
        <v>SOŠ Sklenárova - stavebné práce</v>
      </c>
      <c r="F113" s="235"/>
      <c r="G113" s="235"/>
      <c r="H113" s="235"/>
      <c r="L113" s="31"/>
    </row>
    <row r="114" spans="2:65" s="1" customFormat="1" ht="12" customHeight="1">
      <c r="B114" s="31"/>
      <c r="C114" s="26" t="s">
        <v>92</v>
      </c>
      <c r="L114" s="31"/>
    </row>
    <row r="115" spans="2:65" s="1" customFormat="1" ht="16.5" customHeight="1">
      <c r="B115" s="31"/>
      <c r="E115" s="212" t="str">
        <f>E9</f>
        <v>1 - Vybúranie drevenej steny, dodávka nových dverí</v>
      </c>
      <c r="F115" s="233"/>
      <c r="G115" s="233"/>
      <c r="H115" s="233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18</v>
      </c>
      <c r="F117" s="24" t="str">
        <f>F12</f>
        <v xml:space="preserve"> </v>
      </c>
      <c r="I117" s="26" t="s">
        <v>20</v>
      </c>
      <c r="J117" s="54" t="str">
        <f>IF(J12="","",J12)</f>
        <v/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21</v>
      </c>
      <c r="F119" s="24" t="str">
        <f>E15</f>
        <v xml:space="preserve"> </v>
      </c>
      <c r="I119" s="26" t="s">
        <v>26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24</v>
      </c>
      <c r="F120" s="24" t="str">
        <f>IF(E18="","",E18)</f>
        <v>Vyplň údaj</v>
      </c>
      <c r="I120" s="26" t="s">
        <v>28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7"/>
      <c r="C122" s="118" t="s">
        <v>107</v>
      </c>
      <c r="D122" s="119" t="s">
        <v>55</v>
      </c>
      <c r="E122" s="119" t="s">
        <v>51</v>
      </c>
      <c r="F122" s="119" t="s">
        <v>52</v>
      </c>
      <c r="G122" s="119" t="s">
        <v>108</v>
      </c>
      <c r="H122" s="119" t="s">
        <v>109</v>
      </c>
      <c r="I122" s="119" t="s">
        <v>110</v>
      </c>
      <c r="J122" s="120" t="s">
        <v>96</v>
      </c>
      <c r="K122" s="121" t="s">
        <v>111</v>
      </c>
      <c r="L122" s="117"/>
      <c r="M122" s="61" t="s">
        <v>1</v>
      </c>
      <c r="N122" s="62" t="s">
        <v>34</v>
      </c>
      <c r="O122" s="62" t="s">
        <v>112</v>
      </c>
      <c r="P122" s="62" t="s">
        <v>113</v>
      </c>
      <c r="Q122" s="62" t="s">
        <v>114</v>
      </c>
      <c r="R122" s="62" t="s">
        <v>115</v>
      </c>
      <c r="S122" s="62" t="s">
        <v>116</v>
      </c>
      <c r="T122" s="63" t="s">
        <v>117</v>
      </c>
    </row>
    <row r="123" spans="2:65" s="1" customFormat="1" ht="22.9" customHeight="1">
      <c r="B123" s="31"/>
      <c r="C123" s="66" t="s">
        <v>97</v>
      </c>
      <c r="J123" s="122">
        <f>BK123</f>
        <v>0</v>
      </c>
      <c r="L123" s="31"/>
      <c r="M123" s="64"/>
      <c r="N123" s="55"/>
      <c r="O123" s="55"/>
      <c r="P123" s="123">
        <f>P124+P136</f>
        <v>0</v>
      </c>
      <c r="Q123" s="55"/>
      <c r="R123" s="123">
        <f>R124+R136</f>
        <v>0.11521986999999999</v>
      </c>
      <c r="S123" s="55"/>
      <c r="T123" s="124">
        <f>T124+T136</f>
        <v>0</v>
      </c>
      <c r="AT123" s="16" t="s">
        <v>69</v>
      </c>
      <c r="AU123" s="16" t="s">
        <v>98</v>
      </c>
      <c r="BK123" s="125">
        <f>BK124+BK136</f>
        <v>0</v>
      </c>
    </row>
    <row r="124" spans="2:65" s="11" customFormat="1" ht="25.9" customHeight="1">
      <c r="B124" s="126"/>
      <c r="D124" s="127" t="s">
        <v>69</v>
      </c>
      <c r="E124" s="128" t="s">
        <v>118</v>
      </c>
      <c r="F124" s="128" t="s">
        <v>119</v>
      </c>
      <c r="I124" s="129"/>
      <c r="J124" s="130">
        <f>BK124</f>
        <v>0</v>
      </c>
      <c r="L124" s="126"/>
      <c r="M124" s="131"/>
      <c r="P124" s="132">
        <f>P125+P129+P134</f>
        <v>0</v>
      </c>
      <c r="R124" s="132">
        <f>R125+R129+R134</f>
        <v>0.11521986999999999</v>
      </c>
      <c r="T124" s="133">
        <f>T125+T129+T134</f>
        <v>0</v>
      </c>
      <c r="AR124" s="127" t="s">
        <v>75</v>
      </c>
      <c r="AT124" s="134" t="s">
        <v>69</v>
      </c>
      <c r="AU124" s="134" t="s">
        <v>70</v>
      </c>
      <c r="AY124" s="127" t="s">
        <v>120</v>
      </c>
      <c r="BK124" s="135">
        <f>BK125+BK129+BK134</f>
        <v>0</v>
      </c>
    </row>
    <row r="125" spans="2:65" s="11" customFormat="1" ht="22.9" customHeight="1">
      <c r="B125" s="126"/>
      <c r="D125" s="127" t="s">
        <v>69</v>
      </c>
      <c r="E125" s="136" t="s">
        <v>82</v>
      </c>
      <c r="F125" s="136" t="s">
        <v>121</v>
      </c>
      <c r="I125" s="129"/>
      <c r="J125" s="137">
        <f>BK125</f>
        <v>0</v>
      </c>
      <c r="L125" s="126"/>
      <c r="M125" s="131"/>
      <c r="P125" s="132">
        <f>SUM(P126:P128)</f>
        <v>0</v>
      </c>
      <c r="R125" s="132">
        <f>SUM(R126:R128)</f>
        <v>9.6000000000000002E-4</v>
      </c>
      <c r="T125" s="133">
        <f>SUM(T126:T128)</f>
        <v>0</v>
      </c>
      <c r="AR125" s="127" t="s">
        <v>75</v>
      </c>
      <c r="AT125" s="134" t="s">
        <v>69</v>
      </c>
      <c r="AU125" s="134" t="s">
        <v>75</v>
      </c>
      <c r="AY125" s="127" t="s">
        <v>120</v>
      </c>
      <c r="BK125" s="135">
        <f>SUM(BK126:BK128)</f>
        <v>0</v>
      </c>
    </row>
    <row r="126" spans="2:65" s="1" customFormat="1" ht="24.2" customHeight="1">
      <c r="B126" s="138"/>
      <c r="C126" s="139" t="s">
        <v>122</v>
      </c>
      <c r="D126" s="139" t="s">
        <v>123</v>
      </c>
      <c r="E126" s="140" t="s">
        <v>124</v>
      </c>
      <c r="F126" s="141" t="s">
        <v>125</v>
      </c>
      <c r="G126" s="142" t="s">
        <v>126</v>
      </c>
      <c r="H126" s="143">
        <v>1</v>
      </c>
      <c r="I126" s="144"/>
      <c r="J126" s="145">
        <f>ROUND(I126*H126,2)</f>
        <v>0</v>
      </c>
      <c r="K126" s="146"/>
      <c r="L126" s="31"/>
      <c r="M126" s="147" t="s">
        <v>1</v>
      </c>
      <c r="N126" s="148" t="s">
        <v>36</v>
      </c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51" t="s">
        <v>127</v>
      </c>
      <c r="AT126" s="151" t="s">
        <v>123</v>
      </c>
      <c r="AU126" s="151" t="s">
        <v>79</v>
      </c>
      <c r="AY126" s="16" t="s">
        <v>120</v>
      </c>
      <c r="BE126" s="152">
        <f>IF(N126="základná",J126,0)</f>
        <v>0</v>
      </c>
      <c r="BF126" s="152">
        <f>IF(N126="znížená",J126,0)</f>
        <v>0</v>
      </c>
      <c r="BG126" s="152">
        <f>IF(N126="zákl. prenesená",J126,0)</f>
        <v>0</v>
      </c>
      <c r="BH126" s="152">
        <f>IF(N126="zníž. prenesená",J126,0)</f>
        <v>0</v>
      </c>
      <c r="BI126" s="152">
        <f>IF(N126="nulová",J126,0)</f>
        <v>0</v>
      </c>
      <c r="BJ126" s="16" t="s">
        <v>79</v>
      </c>
      <c r="BK126" s="152">
        <f>ROUND(I126*H126,2)</f>
        <v>0</v>
      </c>
      <c r="BL126" s="16" t="s">
        <v>127</v>
      </c>
      <c r="BM126" s="151" t="s">
        <v>128</v>
      </c>
    </row>
    <row r="127" spans="2:65" s="1" customFormat="1" ht="24.2" customHeight="1">
      <c r="B127" s="138"/>
      <c r="C127" s="139" t="s">
        <v>75</v>
      </c>
      <c r="D127" s="139" t="s">
        <v>123</v>
      </c>
      <c r="E127" s="140" t="s">
        <v>129</v>
      </c>
      <c r="F127" s="141" t="s">
        <v>130</v>
      </c>
      <c r="G127" s="142" t="s">
        <v>131</v>
      </c>
      <c r="H127" s="143">
        <v>5</v>
      </c>
      <c r="I127" s="144"/>
      <c r="J127" s="145">
        <f>ROUND(I127*H127,2)</f>
        <v>0</v>
      </c>
      <c r="K127" s="146"/>
      <c r="L127" s="31"/>
      <c r="M127" s="147" t="s">
        <v>1</v>
      </c>
      <c r="N127" s="148" t="s">
        <v>36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127</v>
      </c>
      <c r="AT127" s="151" t="s">
        <v>123</v>
      </c>
      <c r="AU127" s="151" t="s">
        <v>79</v>
      </c>
      <c r="AY127" s="16" t="s">
        <v>120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6" t="s">
        <v>79</v>
      </c>
      <c r="BK127" s="152">
        <f>ROUND(I127*H127,2)</f>
        <v>0</v>
      </c>
      <c r="BL127" s="16" t="s">
        <v>127</v>
      </c>
      <c r="BM127" s="151" t="s">
        <v>132</v>
      </c>
    </row>
    <row r="128" spans="2:65" s="1" customFormat="1" ht="24.2" customHeight="1">
      <c r="B128" s="138"/>
      <c r="C128" s="139" t="s">
        <v>82</v>
      </c>
      <c r="D128" s="139" t="s">
        <v>123</v>
      </c>
      <c r="E128" s="140" t="s">
        <v>133</v>
      </c>
      <c r="F128" s="141" t="s">
        <v>134</v>
      </c>
      <c r="G128" s="142" t="s">
        <v>135</v>
      </c>
      <c r="H128" s="143">
        <v>8</v>
      </c>
      <c r="I128" s="144"/>
      <c r="J128" s="145">
        <f>ROUND(I128*H128,2)</f>
        <v>0</v>
      </c>
      <c r="K128" s="146"/>
      <c r="L128" s="31"/>
      <c r="M128" s="147" t="s">
        <v>1</v>
      </c>
      <c r="N128" s="148" t="s">
        <v>36</v>
      </c>
      <c r="P128" s="149">
        <f>O128*H128</f>
        <v>0</v>
      </c>
      <c r="Q128" s="149">
        <v>1.2E-4</v>
      </c>
      <c r="R128" s="149">
        <f>Q128*H128</f>
        <v>9.6000000000000002E-4</v>
      </c>
      <c r="S128" s="149">
        <v>0</v>
      </c>
      <c r="T128" s="150">
        <f>S128*H128</f>
        <v>0</v>
      </c>
      <c r="AR128" s="151" t="s">
        <v>127</v>
      </c>
      <c r="AT128" s="151" t="s">
        <v>123</v>
      </c>
      <c r="AU128" s="151" t="s">
        <v>79</v>
      </c>
      <c r="AY128" s="16" t="s">
        <v>120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6" t="s">
        <v>79</v>
      </c>
      <c r="BK128" s="152">
        <f>ROUND(I128*H128,2)</f>
        <v>0</v>
      </c>
      <c r="BL128" s="16" t="s">
        <v>127</v>
      </c>
      <c r="BM128" s="151" t="s">
        <v>136</v>
      </c>
    </row>
    <row r="129" spans="2:65" s="11" customFormat="1" ht="22.9" customHeight="1">
      <c r="B129" s="126"/>
      <c r="D129" s="127" t="s">
        <v>69</v>
      </c>
      <c r="E129" s="136" t="s">
        <v>88</v>
      </c>
      <c r="F129" s="136" t="s">
        <v>137</v>
      </c>
      <c r="I129" s="129"/>
      <c r="J129" s="137">
        <f>BK129</f>
        <v>0</v>
      </c>
      <c r="L129" s="126"/>
      <c r="M129" s="131"/>
      <c r="P129" s="132">
        <f>SUM(P130:P133)</f>
        <v>0</v>
      </c>
      <c r="R129" s="132">
        <f>SUM(R130:R133)</f>
        <v>0.11425986999999999</v>
      </c>
      <c r="T129" s="133">
        <f>SUM(T130:T133)</f>
        <v>0</v>
      </c>
      <c r="AR129" s="127" t="s">
        <v>75</v>
      </c>
      <c r="AT129" s="134" t="s">
        <v>69</v>
      </c>
      <c r="AU129" s="134" t="s">
        <v>75</v>
      </c>
      <c r="AY129" s="127" t="s">
        <v>120</v>
      </c>
      <c r="BK129" s="135">
        <f>SUM(BK130:BK133)</f>
        <v>0</v>
      </c>
    </row>
    <row r="130" spans="2:65" s="1" customFormat="1" ht="16.5" customHeight="1">
      <c r="B130" s="138"/>
      <c r="C130" s="139" t="s">
        <v>138</v>
      </c>
      <c r="D130" s="139" t="s">
        <v>123</v>
      </c>
      <c r="E130" s="140" t="s">
        <v>139</v>
      </c>
      <c r="F130" s="141" t="s">
        <v>140</v>
      </c>
      <c r="G130" s="142" t="s">
        <v>131</v>
      </c>
      <c r="H130" s="143">
        <v>16</v>
      </c>
      <c r="I130" s="144"/>
      <c r="J130" s="145">
        <f>ROUND(I130*H130,2)</f>
        <v>0</v>
      </c>
      <c r="K130" s="146"/>
      <c r="L130" s="31"/>
      <c r="M130" s="147" t="s">
        <v>1</v>
      </c>
      <c r="N130" s="148" t="s">
        <v>36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127</v>
      </c>
      <c r="AT130" s="151" t="s">
        <v>123</v>
      </c>
      <c r="AU130" s="151" t="s">
        <v>79</v>
      </c>
      <c r="AY130" s="16" t="s">
        <v>120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6" t="s">
        <v>79</v>
      </c>
      <c r="BK130" s="152">
        <f>ROUND(I130*H130,2)</f>
        <v>0</v>
      </c>
      <c r="BL130" s="16" t="s">
        <v>127</v>
      </c>
      <c r="BM130" s="151" t="s">
        <v>141</v>
      </c>
    </row>
    <row r="131" spans="2:65" s="1" customFormat="1" ht="24.2" customHeight="1">
      <c r="B131" s="138"/>
      <c r="C131" s="139" t="s">
        <v>79</v>
      </c>
      <c r="D131" s="139" t="s">
        <v>123</v>
      </c>
      <c r="E131" s="140" t="s">
        <v>142</v>
      </c>
      <c r="F131" s="141" t="s">
        <v>143</v>
      </c>
      <c r="G131" s="142" t="s">
        <v>131</v>
      </c>
      <c r="H131" s="143">
        <v>16</v>
      </c>
      <c r="I131" s="144"/>
      <c r="J131" s="145">
        <f>ROUND(I131*H131,2)</f>
        <v>0</v>
      </c>
      <c r="K131" s="146"/>
      <c r="L131" s="31"/>
      <c r="M131" s="147" t="s">
        <v>1</v>
      </c>
      <c r="N131" s="148" t="s">
        <v>36</v>
      </c>
      <c r="P131" s="149">
        <f>O131*H131</f>
        <v>0</v>
      </c>
      <c r="Q131" s="149">
        <v>5.1539999999999997E-3</v>
      </c>
      <c r="R131" s="149">
        <f>Q131*H131</f>
        <v>8.2463999999999996E-2</v>
      </c>
      <c r="S131" s="149">
        <v>0</v>
      </c>
      <c r="T131" s="150">
        <f>S131*H131</f>
        <v>0</v>
      </c>
      <c r="AR131" s="151" t="s">
        <v>127</v>
      </c>
      <c r="AT131" s="151" t="s">
        <v>123</v>
      </c>
      <c r="AU131" s="151" t="s">
        <v>79</v>
      </c>
      <c r="AY131" s="16" t="s">
        <v>120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6" t="s">
        <v>79</v>
      </c>
      <c r="BK131" s="152">
        <f>ROUND(I131*H131,2)</f>
        <v>0</v>
      </c>
      <c r="BL131" s="16" t="s">
        <v>127</v>
      </c>
      <c r="BM131" s="151" t="s">
        <v>144</v>
      </c>
    </row>
    <row r="132" spans="2:65" s="1" customFormat="1" ht="24.2" customHeight="1">
      <c r="B132" s="138"/>
      <c r="C132" s="139" t="s">
        <v>85</v>
      </c>
      <c r="D132" s="139" t="s">
        <v>123</v>
      </c>
      <c r="E132" s="140" t="s">
        <v>145</v>
      </c>
      <c r="F132" s="141" t="s">
        <v>146</v>
      </c>
      <c r="G132" s="142" t="s">
        <v>126</v>
      </c>
      <c r="H132" s="143">
        <v>1</v>
      </c>
      <c r="I132" s="144"/>
      <c r="J132" s="145">
        <f>ROUND(I132*H132,2)</f>
        <v>0</v>
      </c>
      <c r="K132" s="146"/>
      <c r="L132" s="31"/>
      <c r="M132" s="147" t="s">
        <v>1</v>
      </c>
      <c r="N132" s="148" t="s">
        <v>36</v>
      </c>
      <c r="P132" s="149">
        <f>O132*H132</f>
        <v>0</v>
      </c>
      <c r="Q132" s="149">
        <v>1.749587E-2</v>
      </c>
      <c r="R132" s="149">
        <f>Q132*H132</f>
        <v>1.749587E-2</v>
      </c>
      <c r="S132" s="149">
        <v>0</v>
      </c>
      <c r="T132" s="150">
        <f>S132*H132</f>
        <v>0</v>
      </c>
      <c r="AR132" s="151" t="s">
        <v>127</v>
      </c>
      <c r="AT132" s="151" t="s">
        <v>123</v>
      </c>
      <c r="AU132" s="151" t="s">
        <v>79</v>
      </c>
      <c r="AY132" s="16" t="s">
        <v>120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6" t="s">
        <v>79</v>
      </c>
      <c r="BK132" s="152">
        <f>ROUND(I132*H132,2)</f>
        <v>0</v>
      </c>
      <c r="BL132" s="16" t="s">
        <v>127</v>
      </c>
      <c r="BM132" s="151" t="s">
        <v>147</v>
      </c>
    </row>
    <row r="133" spans="2:65" s="1" customFormat="1" ht="16.5" customHeight="1">
      <c r="B133" s="138"/>
      <c r="C133" s="153" t="s">
        <v>127</v>
      </c>
      <c r="D133" s="153" t="s">
        <v>148</v>
      </c>
      <c r="E133" s="154" t="s">
        <v>149</v>
      </c>
      <c r="F133" s="155" t="s">
        <v>150</v>
      </c>
      <c r="G133" s="156" t="s">
        <v>126</v>
      </c>
      <c r="H133" s="157">
        <v>1</v>
      </c>
      <c r="I133" s="158"/>
      <c r="J133" s="159">
        <f>ROUND(I133*H133,2)</f>
        <v>0</v>
      </c>
      <c r="K133" s="160"/>
      <c r="L133" s="161"/>
      <c r="M133" s="162" t="s">
        <v>1</v>
      </c>
      <c r="N133" s="163" t="s">
        <v>36</v>
      </c>
      <c r="P133" s="149">
        <f>O133*H133</f>
        <v>0</v>
      </c>
      <c r="Q133" s="149">
        <v>1.43E-2</v>
      </c>
      <c r="R133" s="149">
        <f>Q133*H133</f>
        <v>1.43E-2</v>
      </c>
      <c r="S133" s="149">
        <v>0</v>
      </c>
      <c r="T133" s="150">
        <f>S133*H133</f>
        <v>0</v>
      </c>
      <c r="AR133" s="151" t="s">
        <v>151</v>
      </c>
      <c r="AT133" s="151" t="s">
        <v>148</v>
      </c>
      <c r="AU133" s="151" t="s">
        <v>79</v>
      </c>
      <c r="AY133" s="16" t="s">
        <v>120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6" t="s">
        <v>79</v>
      </c>
      <c r="BK133" s="152">
        <f>ROUND(I133*H133,2)</f>
        <v>0</v>
      </c>
      <c r="BL133" s="16" t="s">
        <v>127</v>
      </c>
      <c r="BM133" s="151" t="s">
        <v>152</v>
      </c>
    </row>
    <row r="134" spans="2:65" s="11" customFormat="1" ht="22.9" customHeight="1">
      <c r="B134" s="126"/>
      <c r="D134" s="127" t="s">
        <v>69</v>
      </c>
      <c r="E134" s="136" t="s">
        <v>153</v>
      </c>
      <c r="F134" s="136" t="s">
        <v>154</v>
      </c>
      <c r="I134" s="129"/>
      <c r="J134" s="137">
        <f>BK134</f>
        <v>0</v>
      </c>
      <c r="L134" s="126"/>
      <c r="M134" s="131"/>
      <c r="P134" s="132">
        <f>P135</f>
        <v>0</v>
      </c>
      <c r="R134" s="132">
        <f>R135</f>
        <v>0</v>
      </c>
      <c r="T134" s="133">
        <f>T135</f>
        <v>0</v>
      </c>
      <c r="AR134" s="127" t="s">
        <v>75</v>
      </c>
      <c r="AT134" s="134" t="s">
        <v>69</v>
      </c>
      <c r="AU134" s="134" t="s">
        <v>75</v>
      </c>
      <c r="AY134" s="127" t="s">
        <v>120</v>
      </c>
      <c r="BK134" s="135">
        <f>BK135</f>
        <v>0</v>
      </c>
    </row>
    <row r="135" spans="2:65" s="1" customFormat="1" ht="16.5" customHeight="1">
      <c r="B135" s="138"/>
      <c r="C135" s="139" t="s">
        <v>155</v>
      </c>
      <c r="D135" s="139" t="s">
        <v>123</v>
      </c>
      <c r="E135" s="140" t="s">
        <v>156</v>
      </c>
      <c r="F135" s="141" t="s">
        <v>157</v>
      </c>
      <c r="G135" s="142" t="s">
        <v>158</v>
      </c>
      <c r="H135" s="143">
        <v>0.55000000000000004</v>
      </c>
      <c r="I135" s="144"/>
      <c r="J135" s="145">
        <f>ROUND(I135*H135,2)</f>
        <v>0</v>
      </c>
      <c r="K135" s="146"/>
      <c r="L135" s="31"/>
      <c r="M135" s="147" t="s">
        <v>1</v>
      </c>
      <c r="N135" s="148" t="s">
        <v>36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127</v>
      </c>
      <c r="AT135" s="151" t="s">
        <v>123</v>
      </c>
      <c r="AU135" s="151" t="s">
        <v>79</v>
      </c>
      <c r="AY135" s="16" t="s">
        <v>120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6" t="s">
        <v>79</v>
      </c>
      <c r="BK135" s="152">
        <f>ROUND(I135*H135,2)</f>
        <v>0</v>
      </c>
      <c r="BL135" s="16" t="s">
        <v>127</v>
      </c>
      <c r="BM135" s="151" t="s">
        <v>159</v>
      </c>
    </row>
    <row r="136" spans="2:65" s="11" customFormat="1" ht="25.9" customHeight="1">
      <c r="B136" s="126"/>
      <c r="D136" s="127" t="s">
        <v>69</v>
      </c>
      <c r="E136" s="128" t="s">
        <v>160</v>
      </c>
      <c r="F136" s="128" t="s">
        <v>161</v>
      </c>
      <c r="I136" s="129"/>
      <c r="J136" s="130">
        <f>BK136</f>
        <v>0</v>
      </c>
      <c r="L136" s="126"/>
      <c r="M136" s="131"/>
      <c r="P136" s="132">
        <f>P137+P143</f>
        <v>0</v>
      </c>
      <c r="R136" s="132">
        <f>R137+R143</f>
        <v>0</v>
      </c>
      <c r="T136" s="133">
        <f>T137+T143</f>
        <v>0</v>
      </c>
      <c r="AR136" s="127" t="s">
        <v>79</v>
      </c>
      <c r="AT136" s="134" t="s">
        <v>69</v>
      </c>
      <c r="AU136" s="134" t="s">
        <v>70</v>
      </c>
      <c r="AY136" s="127" t="s">
        <v>120</v>
      </c>
      <c r="BK136" s="135">
        <f>BK137+BK143</f>
        <v>0</v>
      </c>
    </row>
    <row r="137" spans="2:65" s="11" customFormat="1" ht="22.9" customHeight="1">
      <c r="B137" s="126"/>
      <c r="D137" s="127" t="s">
        <v>69</v>
      </c>
      <c r="E137" s="136" t="s">
        <v>162</v>
      </c>
      <c r="F137" s="136" t="s">
        <v>163</v>
      </c>
      <c r="I137" s="129"/>
      <c r="J137" s="137">
        <f>BK137</f>
        <v>0</v>
      </c>
      <c r="L137" s="126"/>
      <c r="M137" s="131"/>
      <c r="P137" s="132">
        <f>SUM(P138:P142)</f>
        <v>0</v>
      </c>
      <c r="R137" s="132">
        <f>SUM(R138:R142)</f>
        <v>0</v>
      </c>
      <c r="T137" s="133">
        <f>SUM(T138:T142)</f>
        <v>0</v>
      </c>
      <c r="AR137" s="127" t="s">
        <v>79</v>
      </c>
      <c r="AT137" s="134" t="s">
        <v>69</v>
      </c>
      <c r="AU137" s="134" t="s">
        <v>75</v>
      </c>
      <c r="AY137" s="127" t="s">
        <v>120</v>
      </c>
      <c r="BK137" s="135">
        <f>SUM(BK138:BK142)</f>
        <v>0</v>
      </c>
    </row>
    <row r="138" spans="2:65" s="1" customFormat="1" ht="24.2" customHeight="1">
      <c r="B138" s="138"/>
      <c r="C138" s="139" t="s">
        <v>88</v>
      </c>
      <c r="D138" s="139" t="s">
        <v>123</v>
      </c>
      <c r="E138" s="140" t="s">
        <v>164</v>
      </c>
      <c r="F138" s="141" t="s">
        <v>165</v>
      </c>
      <c r="G138" s="142" t="s">
        <v>126</v>
      </c>
      <c r="H138" s="143">
        <v>1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36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155</v>
      </c>
      <c r="AT138" s="151" t="s">
        <v>123</v>
      </c>
      <c r="AU138" s="151" t="s">
        <v>79</v>
      </c>
      <c r="AY138" s="16" t="s">
        <v>120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79</v>
      </c>
      <c r="BK138" s="152">
        <f>ROUND(I138*H138,2)</f>
        <v>0</v>
      </c>
      <c r="BL138" s="16" t="s">
        <v>155</v>
      </c>
      <c r="BM138" s="151" t="s">
        <v>166</v>
      </c>
    </row>
    <row r="139" spans="2:65" s="1" customFormat="1" ht="24.2" customHeight="1">
      <c r="B139" s="138"/>
      <c r="C139" s="153" t="s">
        <v>167</v>
      </c>
      <c r="D139" s="153" t="s">
        <v>148</v>
      </c>
      <c r="E139" s="154" t="s">
        <v>168</v>
      </c>
      <c r="F139" s="155" t="s">
        <v>169</v>
      </c>
      <c r="G139" s="156" t="s">
        <v>126</v>
      </c>
      <c r="H139" s="157">
        <v>1</v>
      </c>
      <c r="I139" s="158"/>
      <c r="J139" s="159">
        <f>ROUND(I139*H139,2)</f>
        <v>0</v>
      </c>
      <c r="K139" s="160"/>
      <c r="L139" s="161"/>
      <c r="M139" s="162" t="s">
        <v>1</v>
      </c>
      <c r="N139" s="163" t="s">
        <v>36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AR139" s="151" t="s">
        <v>170</v>
      </c>
      <c r="AT139" s="151" t="s">
        <v>148</v>
      </c>
      <c r="AU139" s="151" t="s">
        <v>79</v>
      </c>
      <c r="AY139" s="16" t="s">
        <v>120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6" t="s">
        <v>79</v>
      </c>
      <c r="BK139" s="152">
        <f>ROUND(I139*H139,2)</f>
        <v>0</v>
      </c>
      <c r="BL139" s="16" t="s">
        <v>155</v>
      </c>
      <c r="BM139" s="151" t="s">
        <v>171</v>
      </c>
    </row>
    <row r="140" spans="2:65" s="1" customFormat="1" ht="24.2" customHeight="1">
      <c r="B140" s="138"/>
      <c r="C140" s="153" t="s">
        <v>151</v>
      </c>
      <c r="D140" s="153" t="s">
        <v>148</v>
      </c>
      <c r="E140" s="154" t="s">
        <v>172</v>
      </c>
      <c r="F140" s="155" t="s">
        <v>173</v>
      </c>
      <c r="G140" s="156" t="s">
        <v>126</v>
      </c>
      <c r="H140" s="157">
        <v>1</v>
      </c>
      <c r="I140" s="158"/>
      <c r="J140" s="159">
        <f>ROUND(I140*H140,2)</f>
        <v>0</v>
      </c>
      <c r="K140" s="160"/>
      <c r="L140" s="161"/>
      <c r="M140" s="162" t="s">
        <v>1</v>
      </c>
      <c r="N140" s="163" t="s">
        <v>36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AR140" s="151" t="s">
        <v>170</v>
      </c>
      <c r="AT140" s="151" t="s">
        <v>148</v>
      </c>
      <c r="AU140" s="151" t="s">
        <v>79</v>
      </c>
      <c r="AY140" s="16" t="s">
        <v>120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79</v>
      </c>
      <c r="BK140" s="152">
        <f>ROUND(I140*H140,2)</f>
        <v>0</v>
      </c>
      <c r="BL140" s="16" t="s">
        <v>155</v>
      </c>
      <c r="BM140" s="151" t="s">
        <v>174</v>
      </c>
    </row>
    <row r="141" spans="2:65" s="1" customFormat="1" ht="16.5" customHeight="1">
      <c r="B141" s="138"/>
      <c r="C141" s="139" t="s">
        <v>153</v>
      </c>
      <c r="D141" s="139" t="s">
        <v>123</v>
      </c>
      <c r="E141" s="140" t="s">
        <v>175</v>
      </c>
      <c r="F141" s="141" t="s">
        <v>176</v>
      </c>
      <c r="G141" s="142" t="s">
        <v>126</v>
      </c>
      <c r="H141" s="143">
        <v>1</v>
      </c>
      <c r="I141" s="144"/>
      <c r="J141" s="145">
        <f>ROUND(I141*H141,2)</f>
        <v>0</v>
      </c>
      <c r="K141" s="146"/>
      <c r="L141" s="31"/>
      <c r="M141" s="147" t="s">
        <v>1</v>
      </c>
      <c r="N141" s="148" t="s">
        <v>36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51" t="s">
        <v>155</v>
      </c>
      <c r="AT141" s="151" t="s">
        <v>123</v>
      </c>
      <c r="AU141" s="151" t="s">
        <v>79</v>
      </c>
      <c r="AY141" s="16" t="s">
        <v>120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6" t="s">
        <v>79</v>
      </c>
      <c r="BK141" s="152">
        <f>ROUND(I141*H141,2)</f>
        <v>0</v>
      </c>
      <c r="BL141" s="16" t="s">
        <v>155</v>
      </c>
      <c r="BM141" s="151" t="s">
        <v>177</v>
      </c>
    </row>
    <row r="142" spans="2:65" s="1" customFormat="1" ht="16.5" customHeight="1">
      <c r="B142" s="138"/>
      <c r="C142" s="153" t="s">
        <v>178</v>
      </c>
      <c r="D142" s="153" t="s">
        <v>148</v>
      </c>
      <c r="E142" s="154" t="s">
        <v>179</v>
      </c>
      <c r="F142" s="155" t="s">
        <v>180</v>
      </c>
      <c r="G142" s="156" t="s">
        <v>126</v>
      </c>
      <c r="H142" s="157">
        <v>1</v>
      </c>
      <c r="I142" s="158"/>
      <c r="J142" s="159">
        <f>ROUND(I142*H142,2)</f>
        <v>0</v>
      </c>
      <c r="K142" s="160"/>
      <c r="L142" s="161"/>
      <c r="M142" s="162" t="s">
        <v>1</v>
      </c>
      <c r="N142" s="163" t="s">
        <v>36</v>
      </c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AR142" s="151" t="s">
        <v>170</v>
      </c>
      <c r="AT142" s="151" t="s">
        <v>148</v>
      </c>
      <c r="AU142" s="151" t="s">
        <v>79</v>
      </c>
      <c r="AY142" s="16" t="s">
        <v>120</v>
      </c>
      <c r="BE142" s="152">
        <f>IF(N142="základná",J142,0)</f>
        <v>0</v>
      </c>
      <c r="BF142" s="152">
        <f>IF(N142="znížená",J142,0)</f>
        <v>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6" t="s">
        <v>79</v>
      </c>
      <c r="BK142" s="152">
        <f>ROUND(I142*H142,2)</f>
        <v>0</v>
      </c>
      <c r="BL142" s="16" t="s">
        <v>155</v>
      </c>
      <c r="BM142" s="151" t="s">
        <v>181</v>
      </c>
    </row>
    <row r="143" spans="2:65" s="11" customFormat="1" ht="22.9" customHeight="1">
      <c r="B143" s="126"/>
      <c r="D143" s="127" t="s">
        <v>69</v>
      </c>
      <c r="E143" s="136" t="s">
        <v>182</v>
      </c>
      <c r="F143" s="136" t="s">
        <v>183</v>
      </c>
      <c r="I143" s="129"/>
      <c r="J143" s="137">
        <f>BK143</f>
        <v>0</v>
      </c>
      <c r="L143" s="126"/>
      <c r="M143" s="131"/>
      <c r="P143" s="132">
        <f>SUM(P144:P146)</f>
        <v>0</v>
      </c>
      <c r="R143" s="132">
        <f>SUM(R144:R146)</f>
        <v>0</v>
      </c>
      <c r="T143" s="133">
        <f>SUM(T144:T146)</f>
        <v>0</v>
      </c>
      <c r="AR143" s="127" t="s">
        <v>79</v>
      </c>
      <c r="AT143" s="134" t="s">
        <v>69</v>
      </c>
      <c r="AU143" s="134" t="s">
        <v>75</v>
      </c>
      <c r="AY143" s="127" t="s">
        <v>120</v>
      </c>
      <c r="BK143" s="135">
        <f>SUM(BK144:BK146)</f>
        <v>0</v>
      </c>
    </row>
    <row r="144" spans="2:65" s="1" customFormat="1" ht="24.2" customHeight="1">
      <c r="B144" s="138"/>
      <c r="C144" s="139" t="s">
        <v>184</v>
      </c>
      <c r="D144" s="139" t="s">
        <v>123</v>
      </c>
      <c r="E144" s="140" t="s">
        <v>185</v>
      </c>
      <c r="F144" s="141" t="s">
        <v>186</v>
      </c>
      <c r="G144" s="142" t="s">
        <v>131</v>
      </c>
      <c r="H144" s="143">
        <v>16</v>
      </c>
      <c r="I144" s="144"/>
      <c r="J144" s="145">
        <f>ROUND(I144*H144,2)</f>
        <v>0</v>
      </c>
      <c r="K144" s="146"/>
      <c r="L144" s="31"/>
      <c r="M144" s="147" t="s">
        <v>1</v>
      </c>
      <c r="N144" s="148" t="s">
        <v>36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AR144" s="151" t="s">
        <v>155</v>
      </c>
      <c r="AT144" s="151" t="s">
        <v>123</v>
      </c>
      <c r="AU144" s="151" t="s">
        <v>79</v>
      </c>
      <c r="AY144" s="16" t="s">
        <v>120</v>
      </c>
      <c r="BE144" s="152">
        <f>IF(N144="základná",J144,0)</f>
        <v>0</v>
      </c>
      <c r="BF144" s="152">
        <f>IF(N144="znížená",J144,0)</f>
        <v>0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6" t="s">
        <v>79</v>
      </c>
      <c r="BK144" s="152">
        <f>ROUND(I144*H144,2)</f>
        <v>0</v>
      </c>
      <c r="BL144" s="16" t="s">
        <v>155</v>
      </c>
      <c r="BM144" s="151" t="s">
        <v>187</v>
      </c>
    </row>
    <row r="145" spans="2:65" s="1" customFormat="1" ht="24.2" customHeight="1">
      <c r="B145" s="138"/>
      <c r="C145" s="139" t="s">
        <v>188</v>
      </c>
      <c r="D145" s="139" t="s">
        <v>123</v>
      </c>
      <c r="E145" s="140" t="s">
        <v>189</v>
      </c>
      <c r="F145" s="141" t="s">
        <v>190</v>
      </c>
      <c r="G145" s="142" t="s">
        <v>131</v>
      </c>
      <c r="H145" s="143">
        <v>16</v>
      </c>
      <c r="I145" s="144"/>
      <c r="J145" s="145">
        <f>ROUND(I145*H145,2)</f>
        <v>0</v>
      </c>
      <c r="K145" s="146"/>
      <c r="L145" s="31"/>
      <c r="M145" s="147" t="s">
        <v>1</v>
      </c>
      <c r="N145" s="148" t="s">
        <v>36</v>
      </c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AR145" s="151" t="s">
        <v>155</v>
      </c>
      <c r="AT145" s="151" t="s">
        <v>123</v>
      </c>
      <c r="AU145" s="151" t="s">
        <v>79</v>
      </c>
      <c r="AY145" s="16" t="s">
        <v>120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6" t="s">
        <v>79</v>
      </c>
      <c r="BK145" s="152">
        <f>ROUND(I145*H145,2)</f>
        <v>0</v>
      </c>
      <c r="BL145" s="16" t="s">
        <v>155</v>
      </c>
      <c r="BM145" s="151" t="s">
        <v>191</v>
      </c>
    </row>
    <row r="146" spans="2:65" s="1" customFormat="1" ht="37.9" customHeight="1">
      <c r="B146" s="138"/>
      <c r="C146" s="139" t="s">
        <v>192</v>
      </c>
      <c r="D146" s="139" t="s">
        <v>123</v>
      </c>
      <c r="E146" s="140" t="s">
        <v>193</v>
      </c>
      <c r="F146" s="141" t="s">
        <v>194</v>
      </c>
      <c r="G146" s="142" t="s">
        <v>131</v>
      </c>
      <c r="H146" s="143">
        <v>16</v>
      </c>
      <c r="I146" s="144"/>
      <c r="J146" s="145">
        <f>ROUND(I146*H146,2)</f>
        <v>0</v>
      </c>
      <c r="K146" s="146"/>
      <c r="L146" s="31"/>
      <c r="M146" s="164" t="s">
        <v>1</v>
      </c>
      <c r="N146" s="165" t="s">
        <v>36</v>
      </c>
      <c r="O146" s="166"/>
      <c r="P146" s="167">
        <f>O146*H146</f>
        <v>0</v>
      </c>
      <c r="Q146" s="167">
        <v>0</v>
      </c>
      <c r="R146" s="167">
        <f>Q146*H146</f>
        <v>0</v>
      </c>
      <c r="S146" s="167">
        <v>0</v>
      </c>
      <c r="T146" s="168">
        <f>S146*H146</f>
        <v>0</v>
      </c>
      <c r="AR146" s="151" t="s">
        <v>155</v>
      </c>
      <c r="AT146" s="151" t="s">
        <v>123</v>
      </c>
      <c r="AU146" s="151" t="s">
        <v>79</v>
      </c>
      <c r="AY146" s="16" t="s">
        <v>120</v>
      </c>
      <c r="BE146" s="152">
        <f>IF(N146="základná",J146,0)</f>
        <v>0</v>
      </c>
      <c r="BF146" s="152">
        <f>IF(N146="znížená",J146,0)</f>
        <v>0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6" t="s">
        <v>79</v>
      </c>
      <c r="BK146" s="152">
        <f>ROUND(I146*H146,2)</f>
        <v>0</v>
      </c>
      <c r="BL146" s="16" t="s">
        <v>155</v>
      </c>
      <c r="BM146" s="151" t="s">
        <v>195</v>
      </c>
    </row>
    <row r="147" spans="2:65" s="1" customFormat="1" ht="6.95" customHeight="1">
      <c r="B147" s="46"/>
      <c r="C147" s="47"/>
      <c r="D147" s="47"/>
      <c r="E147" s="47"/>
      <c r="F147" s="47"/>
      <c r="G147" s="47"/>
      <c r="H147" s="47"/>
      <c r="I147" s="47"/>
      <c r="J147" s="47"/>
      <c r="K147" s="47"/>
      <c r="L147" s="31"/>
    </row>
  </sheetData>
  <autoFilter ref="C122:K146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8"/>
  <sheetViews>
    <sheetView showGridLines="0" topLeftCell="A108" workbookViewId="0">
      <selection activeCell="F15" sqref="F1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5" customHeight="1">
      <c r="B4" s="19"/>
      <c r="D4" s="20" t="s">
        <v>91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14</v>
      </c>
      <c r="L6" s="19"/>
    </row>
    <row r="7" spans="2:46" ht="16.5" customHeight="1">
      <c r="B7" s="19"/>
      <c r="E7" s="234" t="str">
        <f>'Rekapitulácia stavby'!K6</f>
        <v>SOŠ Sklenárova - stavebné práce</v>
      </c>
      <c r="F7" s="235"/>
      <c r="G7" s="235"/>
      <c r="H7" s="235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12" t="s">
        <v>196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6" t="str">
        <f>'Rekapitulácia stavby'!E14</f>
        <v>Vyplň údaj</v>
      </c>
      <c r="F18" s="228"/>
      <c r="G18" s="228"/>
      <c r="H18" s="228"/>
      <c r="I18" s="26" t="s">
        <v>23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29</v>
      </c>
      <c r="L26" s="31"/>
    </row>
    <row r="27" spans="2:12" s="7" customFormat="1" ht="16.5" customHeight="1">
      <c r="B27" s="91"/>
      <c r="E27" s="232" t="s">
        <v>1</v>
      </c>
      <c r="F27" s="232"/>
      <c r="G27" s="232"/>
      <c r="H27" s="232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30</v>
      </c>
      <c r="J30" s="68">
        <f>ROUND(J123,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5" customHeight="1">
      <c r="B33" s="31"/>
      <c r="D33" s="57" t="s">
        <v>34</v>
      </c>
      <c r="E33" s="36" t="s">
        <v>35</v>
      </c>
      <c r="F33" s="93">
        <f>ROUND((SUM(BE123:BE137)),  2)</f>
        <v>0</v>
      </c>
      <c r="G33" s="94"/>
      <c r="H33" s="94"/>
      <c r="I33" s="95">
        <v>0.23</v>
      </c>
      <c r="J33" s="93">
        <f>ROUND(((SUM(BE123:BE137))*I33),  2)</f>
        <v>0</v>
      </c>
      <c r="L33" s="31"/>
    </row>
    <row r="34" spans="2:12" s="1" customFormat="1" ht="14.45" customHeight="1">
      <c r="B34" s="31"/>
      <c r="E34" s="36" t="s">
        <v>36</v>
      </c>
      <c r="F34" s="93">
        <f>ROUND((SUM(BF123:BF137)),  2)</f>
        <v>0</v>
      </c>
      <c r="G34" s="94"/>
      <c r="H34" s="94"/>
      <c r="I34" s="95">
        <v>0.23</v>
      </c>
      <c r="J34" s="93">
        <f>ROUND(((SUM(BF123:BF137))*I34),  2)</f>
        <v>0</v>
      </c>
      <c r="L34" s="31"/>
    </row>
    <row r="35" spans="2:12" s="1" customFormat="1" ht="14.45" hidden="1" customHeight="1">
      <c r="B35" s="31"/>
      <c r="E35" s="26" t="s">
        <v>37</v>
      </c>
      <c r="F35" s="96">
        <f>ROUND((SUM(BG123:BG137)),  2)</f>
        <v>0</v>
      </c>
      <c r="I35" s="97">
        <v>0.23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38</v>
      </c>
      <c r="F36" s="96">
        <f>ROUND((SUM(BH123:BH137)),  2)</f>
        <v>0</v>
      </c>
      <c r="I36" s="97">
        <v>0.23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39</v>
      </c>
      <c r="F37" s="93">
        <f>ROUND((SUM(BI123:BI137)),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40</v>
      </c>
      <c r="E39" s="59"/>
      <c r="F39" s="59"/>
      <c r="G39" s="100" t="s">
        <v>41</v>
      </c>
      <c r="H39" s="101" t="s">
        <v>42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14</v>
      </c>
      <c r="L84" s="31"/>
    </row>
    <row r="85" spans="2:47" s="1" customFormat="1" ht="16.5" customHeight="1">
      <c r="B85" s="31"/>
      <c r="E85" s="234" t="str">
        <f>E7</f>
        <v>SOŠ Sklenárova - stavebné práce</v>
      </c>
      <c r="F85" s="235"/>
      <c r="G85" s="235"/>
      <c r="H85" s="235"/>
      <c r="L85" s="31"/>
    </row>
    <row r="86" spans="2:47" s="1" customFormat="1" ht="12" customHeight="1">
      <c r="B86" s="31"/>
      <c r="C86" s="26" t="s">
        <v>92</v>
      </c>
      <c r="L86" s="31"/>
    </row>
    <row r="87" spans="2:47" s="1" customFormat="1" ht="16.5" customHeight="1">
      <c r="B87" s="31"/>
      <c r="E87" s="212" t="str">
        <f>E9</f>
        <v>2 - Chodba</v>
      </c>
      <c r="F87" s="233"/>
      <c r="G87" s="233"/>
      <c r="H87" s="23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97</v>
      </c>
      <c r="J96" s="68">
        <f>J123</f>
        <v>0</v>
      </c>
      <c r="L96" s="31"/>
      <c r="AU96" s="16" t="s">
        <v>98</v>
      </c>
    </row>
    <row r="97" spans="2:12" s="8" customFormat="1" ht="24.95" customHeight="1">
      <c r="B97" s="109"/>
      <c r="D97" s="110" t="s">
        <v>99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2:12" s="9" customFormat="1" ht="19.899999999999999" customHeight="1">
      <c r="B98" s="113"/>
      <c r="D98" s="114" t="s">
        <v>197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2:12" s="8" customFormat="1" ht="24.95" customHeight="1">
      <c r="B99" s="109"/>
      <c r="D99" s="110" t="s">
        <v>103</v>
      </c>
      <c r="E99" s="111"/>
      <c r="F99" s="111"/>
      <c r="G99" s="111"/>
      <c r="H99" s="111"/>
      <c r="I99" s="111"/>
      <c r="J99" s="112">
        <f>J127</f>
        <v>0</v>
      </c>
      <c r="L99" s="109"/>
    </row>
    <row r="100" spans="2:12" s="9" customFormat="1" ht="19.899999999999999" customHeight="1">
      <c r="B100" s="113"/>
      <c r="D100" s="114" t="s">
        <v>198</v>
      </c>
      <c r="E100" s="115"/>
      <c r="F100" s="115"/>
      <c r="G100" s="115"/>
      <c r="H100" s="115"/>
      <c r="I100" s="115"/>
      <c r="J100" s="116">
        <f>J128</f>
        <v>0</v>
      </c>
      <c r="L100" s="113"/>
    </row>
    <row r="101" spans="2:12" s="9" customFormat="1" ht="19.899999999999999" customHeight="1">
      <c r="B101" s="113"/>
      <c r="D101" s="114" t="s">
        <v>105</v>
      </c>
      <c r="E101" s="115"/>
      <c r="F101" s="115"/>
      <c r="G101" s="115"/>
      <c r="H101" s="115"/>
      <c r="I101" s="115"/>
      <c r="J101" s="116">
        <f>J130</f>
        <v>0</v>
      </c>
      <c r="L101" s="113"/>
    </row>
    <row r="102" spans="2:12" s="8" customFormat="1" ht="24.95" customHeight="1">
      <c r="B102" s="109"/>
      <c r="D102" s="110" t="s">
        <v>199</v>
      </c>
      <c r="E102" s="111"/>
      <c r="F102" s="111"/>
      <c r="G102" s="111"/>
      <c r="H102" s="111"/>
      <c r="I102" s="111"/>
      <c r="J102" s="112">
        <f>J133</f>
        <v>0</v>
      </c>
      <c r="L102" s="109"/>
    </row>
    <row r="103" spans="2:12" s="9" customFormat="1" ht="19.899999999999999" customHeight="1">
      <c r="B103" s="113"/>
      <c r="D103" s="114" t="s">
        <v>200</v>
      </c>
      <c r="E103" s="115"/>
      <c r="F103" s="115"/>
      <c r="G103" s="115"/>
      <c r="H103" s="115"/>
      <c r="I103" s="115"/>
      <c r="J103" s="116">
        <f>J134</f>
        <v>0</v>
      </c>
      <c r="L103" s="113"/>
    </row>
    <row r="104" spans="2:12" s="1" customFormat="1" ht="21.75" customHeight="1">
      <c r="B104" s="31"/>
      <c r="L104" s="31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1"/>
    </row>
    <row r="109" spans="2:12" s="1" customFormat="1" ht="6.95" customHeight="1"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31"/>
    </row>
    <row r="110" spans="2:12" s="1" customFormat="1" ht="24.95" customHeight="1">
      <c r="B110" s="31"/>
      <c r="C110" s="20" t="s">
        <v>106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14</v>
      </c>
      <c r="L112" s="31"/>
    </row>
    <row r="113" spans="2:65" s="1" customFormat="1" ht="16.5" customHeight="1">
      <c r="B113" s="31"/>
      <c r="E113" s="234" t="str">
        <f>E7</f>
        <v>SOŠ Sklenárova - stavebné práce</v>
      </c>
      <c r="F113" s="235"/>
      <c r="G113" s="235"/>
      <c r="H113" s="235"/>
      <c r="L113" s="31"/>
    </row>
    <row r="114" spans="2:65" s="1" customFormat="1" ht="12" customHeight="1">
      <c r="B114" s="31"/>
      <c r="C114" s="26" t="s">
        <v>92</v>
      </c>
      <c r="L114" s="31"/>
    </row>
    <row r="115" spans="2:65" s="1" customFormat="1" ht="16.5" customHeight="1">
      <c r="B115" s="31"/>
      <c r="E115" s="212" t="str">
        <f>E9</f>
        <v>2 - Chodba</v>
      </c>
      <c r="F115" s="233"/>
      <c r="G115" s="233"/>
      <c r="H115" s="233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18</v>
      </c>
      <c r="F117" s="24" t="str">
        <f>F12</f>
        <v xml:space="preserve"> </v>
      </c>
      <c r="I117" s="26" t="s">
        <v>20</v>
      </c>
      <c r="J117" s="54" t="str">
        <f>IF(J12="","",J12)</f>
        <v/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21</v>
      </c>
      <c r="F119" s="24" t="str">
        <f>E15</f>
        <v xml:space="preserve"> </v>
      </c>
      <c r="I119" s="26" t="s">
        <v>26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24</v>
      </c>
      <c r="F120" s="24" t="str">
        <f>IF(E18="","",E18)</f>
        <v>Vyplň údaj</v>
      </c>
      <c r="I120" s="26" t="s">
        <v>28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7"/>
      <c r="C122" s="118" t="s">
        <v>107</v>
      </c>
      <c r="D122" s="119" t="s">
        <v>55</v>
      </c>
      <c r="E122" s="119" t="s">
        <v>51</v>
      </c>
      <c r="F122" s="119" t="s">
        <v>52</v>
      </c>
      <c r="G122" s="119" t="s">
        <v>108</v>
      </c>
      <c r="H122" s="119" t="s">
        <v>109</v>
      </c>
      <c r="I122" s="119" t="s">
        <v>110</v>
      </c>
      <c r="J122" s="120" t="s">
        <v>96</v>
      </c>
      <c r="K122" s="121" t="s">
        <v>111</v>
      </c>
      <c r="L122" s="117"/>
      <c r="M122" s="61" t="s">
        <v>1</v>
      </c>
      <c r="N122" s="62" t="s">
        <v>34</v>
      </c>
      <c r="O122" s="62" t="s">
        <v>112</v>
      </c>
      <c r="P122" s="62" t="s">
        <v>113</v>
      </c>
      <c r="Q122" s="62" t="s">
        <v>114</v>
      </c>
      <c r="R122" s="62" t="s">
        <v>115</v>
      </c>
      <c r="S122" s="62" t="s">
        <v>116</v>
      </c>
      <c r="T122" s="63" t="s">
        <v>117</v>
      </c>
    </row>
    <row r="123" spans="2:65" s="1" customFormat="1" ht="22.9" customHeight="1">
      <c r="B123" s="31"/>
      <c r="C123" s="66" t="s">
        <v>97</v>
      </c>
      <c r="J123" s="122">
        <f>BK123</f>
        <v>0</v>
      </c>
      <c r="L123" s="31"/>
      <c r="M123" s="64"/>
      <c r="N123" s="55"/>
      <c r="O123" s="55"/>
      <c r="P123" s="123">
        <f>P124+P127+P133</f>
        <v>0</v>
      </c>
      <c r="Q123" s="55"/>
      <c r="R123" s="123">
        <f>R124+R127+R133</f>
        <v>1.7910600000000001</v>
      </c>
      <c r="S123" s="55"/>
      <c r="T123" s="124">
        <f>T124+T127+T133</f>
        <v>1.2500000000000001E-2</v>
      </c>
      <c r="AT123" s="16" t="s">
        <v>69</v>
      </c>
      <c r="AU123" s="16" t="s">
        <v>98</v>
      </c>
      <c r="BK123" s="125">
        <f>BK124+BK127+BK133</f>
        <v>0</v>
      </c>
    </row>
    <row r="124" spans="2:65" s="11" customFormat="1" ht="25.9" customHeight="1">
      <c r="B124" s="126"/>
      <c r="D124" s="127" t="s">
        <v>69</v>
      </c>
      <c r="E124" s="128" t="s">
        <v>118</v>
      </c>
      <c r="F124" s="128" t="s">
        <v>119</v>
      </c>
      <c r="I124" s="129"/>
      <c r="J124" s="130">
        <f>BK124</f>
        <v>0</v>
      </c>
      <c r="L124" s="126"/>
      <c r="M124" s="131"/>
      <c r="P124" s="132">
        <f>P125</f>
        <v>0</v>
      </c>
      <c r="R124" s="132">
        <f>R125</f>
        <v>1.2158100000000001</v>
      </c>
      <c r="T124" s="133">
        <f>T125</f>
        <v>0</v>
      </c>
      <c r="AR124" s="127" t="s">
        <v>75</v>
      </c>
      <c r="AT124" s="134" t="s">
        <v>69</v>
      </c>
      <c r="AU124" s="134" t="s">
        <v>70</v>
      </c>
      <c r="AY124" s="127" t="s">
        <v>120</v>
      </c>
      <c r="BK124" s="135">
        <f>BK125</f>
        <v>0</v>
      </c>
    </row>
    <row r="125" spans="2:65" s="11" customFormat="1" ht="22.9" customHeight="1">
      <c r="B125" s="126"/>
      <c r="D125" s="127" t="s">
        <v>69</v>
      </c>
      <c r="E125" s="136" t="s">
        <v>88</v>
      </c>
      <c r="F125" s="136" t="s">
        <v>201</v>
      </c>
      <c r="I125" s="129"/>
      <c r="J125" s="137">
        <f>BK125</f>
        <v>0</v>
      </c>
      <c r="L125" s="126"/>
      <c r="M125" s="131"/>
      <c r="P125" s="132">
        <f>P126</f>
        <v>0</v>
      </c>
      <c r="R125" s="132">
        <f>R126</f>
        <v>1.2158100000000001</v>
      </c>
      <c r="T125" s="133">
        <f>T126</f>
        <v>0</v>
      </c>
      <c r="AR125" s="127" t="s">
        <v>75</v>
      </c>
      <c r="AT125" s="134" t="s">
        <v>69</v>
      </c>
      <c r="AU125" s="134" t="s">
        <v>75</v>
      </c>
      <c r="AY125" s="127" t="s">
        <v>120</v>
      </c>
      <c r="BK125" s="135">
        <f>BK126</f>
        <v>0</v>
      </c>
    </row>
    <row r="126" spans="2:65" s="1" customFormat="1" ht="16.5" customHeight="1">
      <c r="B126" s="138"/>
      <c r="C126" s="139" t="s">
        <v>127</v>
      </c>
      <c r="D126" s="139" t="s">
        <v>123</v>
      </c>
      <c r="E126" s="140" t="s">
        <v>202</v>
      </c>
      <c r="F126" s="141" t="s">
        <v>203</v>
      </c>
      <c r="G126" s="142" t="s">
        <v>131</v>
      </c>
      <c r="H126" s="143">
        <v>190</v>
      </c>
      <c r="I126" s="144"/>
      <c r="J126" s="145">
        <f>ROUND(I126*H126,2)</f>
        <v>0</v>
      </c>
      <c r="K126" s="146"/>
      <c r="L126" s="31"/>
      <c r="M126" s="147" t="s">
        <v>1</v>
      </c>
      <c r="N126" s="148" t="s">
        <v>36</v>
      </c>
      <c r="P126" s="149">
        <f>O126*H126</f>
        <v>0</v>
      </c>
      <c r="Q126" s="149">
        <v>6.3990000000000002E-3</v>
      </c>
      <c r="R126" s="149">
        <f>Q126*H126</f>
        <v>1.2158100000000001</v>
      </c>
      <c r="S126" s="149">
        <v>0</v>
      </c>
      <c r="T126" s="150">
        <f>S126*H126</f>
        <v>0</v>
      </c>
      <c r="AR126" s="151" t="s">
        <v>127</v>
      </c>
      <c r="AT126" s="151" t="s">
        <v>123</v>
      </c>
      <c r="AU126" s="151" t="s">
        <v>79</v>
      </c>
      <c r="AY126" s="16" t="s">
        <v>120</v>
      </c>
      <c r="BE126" s="152">
        <f>IF(N126="základná",J126,0)</f>
        <v>0</v>
      </c>
      <c r="BF126" s="152">
        <f>IF(N126="znížená",J126,0)</f>
        <v>0</v>
      </c>
      <c r="BG126" s="152">
        <f>IF(N126="zákl. prenesená",J126,0)</f>
        <v>0</v>
      </c>
      <c r="BH126" s="152">
        <f>IF(N126="zníž. prenesená",J126,0)</f>
        <v>0</v>
      </c>
      <c r="BI126" s="152">
        <f>IF(N126="nulová",J126,0)</f>
        <v>0</v>
      </c>
      <c r="BJ126" s="16" t="s">
        <v>79</v>
      </c>
      <c r="BK126" s="152">
        <f>ROUND(I126*H126,2)</f>
        <v>0</v>
      </c>
      <c r="BL126" s="16" t="s">
        <v>127</v>
      </c>
      <c r="BM126" s="151" t="s">
        <v>204</v>
      </c>
    </row>
    <row r="127" spans="2:65" s="11" customFormat="1" ht="25.9" customHeight="1">
      <c r="B127" s="126"/>
      <c r="D127" s="127" t="s">
        <v>69</v>
      </c>
      <c r="E127" s="128" t="s">
        <v>160</v>
      </c>
      <c r="F127" s="128" t="s">
        <v>161</v>
      </c>
      <c r="I127" s="129"/>
      <c r="J127" s="130">
        <f>BK127</f>
        <v>0</v>
      </c>
      <c r="L127" s="126"/>
      <c r="M127" s="131"/>
      <c r="P127" s="132">
        <f>P128+P130</f>
        <v>0</v>
      </c>
      <c r="R127" s="132">
        <f>R128+R130</f>
        <v>0.57499999999999996</v>
      </c>
      <c r="T127" s="133">
        <f>T128+T130</f>
        <v>0</v>
      </c>
      <c r="AR127" s="127" t="s">
        <v>79</v>
      </c>
      <c r="AT127" s="134" t="s">
        <v>69</v>
      </c>
      <c r="AU127" s="134" t="s">
        <v>70</v>
      </c>
      <c r="AY127" s="127" t="s">
        <v>120</v>
      </c>
      <c r="BK127" s="135">
        <f>BK128+BK130</f>
        <v>0</v>
      </c>
    </row>
    <row r="128" spans="2:65" s="11" customFormat="1" ht="22.9" customHeight="1">
      <c r="B128" s="126"/>
      <c r="D128" s="127" t="s">
        <v>69</v>
      </c>
      <c r="E128" s="136" t="s">
        <v>205</v>
      </c>
      <c r="F128" s="136" t="s">
        <v>206</v>
      </c>
      <c r="I128" s="129"/>
      <c r="J128" s="137">
        <f>BK128</f>
        <v>0</v>
      </c>
      <c r="L128" s="126"/>
      <c r="M128" s="131"/>
      <c r="P128" s="132">
        <f>P129</f>
        <v>0</v>
      </c>
      <c r="R128" s="132">
        <f>R129</f>
        <v>0.31</v>
      </c>
      <c r="T128" s="133">
        <f>T129</f>
        <v>0</v>
      </c>
      <c r="AR128" s="127" t="s">
        <v>79</v>
      </c>
      <c r="AT128" s="134" t="s">
        <v>69</v>
      </c>
      <c r="AU128" s="134" t="s">
        <v>75</v>
      </c>
      <c r="AY128" s="127" t="s">
        <v>120</v>
      </c>
      <c r="BK128" s="135">
        <f>BK129</f>
        <v>0</v>
      </c>
    </row>
    <row r="129" spans="2:65" s="1" customFormat="1" ht="16.5" customHeight="1">
      <c r="B129" s="138"/>
      <c r="C129" s="139" t="s">
        <v>82</v>
      </c>
      <c r="D129" s="139" t="s">
        <v>123</v>
      </c>
      <c r="E129" s="140" t="s">
        <v>207</v>
      </c>
      <c r="F129" s="141" t="s">
        <v>208</v>
      </c>
      <c r="G129" s="142" t="s">
        <v>131</v>
      </c>
      <c r="H129" s="143">
        <v>250</v>
      </c>
      <c r="I129" s="144"/>
      <c r="J129" s="145">
        <f>ROUND(I129*H129,2)</f>
        <v>0</v>
      </c>
      <c r="K129" s="146"/>
      <c r="L129" s="31"/>
      <c r="M129" s="147" t="s">
        <v>1</v>
      </c>
      <c r="N129" s="148" t="s">
        <v>36</v>
      </c>
      <c r="P129" s="149">
        <f>O129*H129</f>
        <v>0</v>
      </c>
      <c r="Q129" s="149">
        <v>1.24E-3</v>
      </c>
      <c r="R129" s="149">
        <f>Q129*H129</f>
        <v>0.31</v>
      </c>
      <c r="S129" s="149">
        <v>0</v>
      </c>
      <c r="T129" s="150">
        <f>S129*H129</f>
        <v>0</v>
      </c>
      <c r="AR129" s="151" t="s">
        <v>155</v>
      </c>
      <c r="AT129" s="151" t="s">
        <v>123</v>
      </c>
      <c r="AU129" s="151" t="s">
        <v>79</v>
      </c>
      <c r="AY129" s="16" t="s">
        <v>120</v>
      </c>
      <c r="BE129" s="152">
        <f>IF(N129="základná",J129,0)</f>
        <v>0</v>
      </c>
      <c r="BF129" s="152">
        <f>IF(N129="znížená",J129,0)</f>
        <v>0</v>
      </c>
      <c r="BG129" s="152">
        <f>IF(N129="zákl. prenesená",J129,0)</f>
        <v>0</v>
      </c>
      <c r="BH129" s="152">
        <f>IF(N129="zníž. prenesená",J129,0)</f>
        <v>0</v>
      </c>
      <c r="BI129" s="152">
        <f>IF(N129="nulová",J129,0)</f>
        <v>0</v>
      </c>
      <c r="BJ129" s="16" t="s">
        <v>79</v>
      </c>
      <c r="BK129" s="152">
        <f>ROUND(I129*H129,2)</f>
        <v>0</v>
      </c>
      <c r="BL129" s="16" t="s">
        <v>155</v>
      </c>
      <c r="BM129" s="151" t="s">
        <v>209</v>
      </c>
    </row>
    <row r="130" spans="2:65" s="11" customFormat="1" ht="22.9" customHeight="1">
      <c r="B130" s="126"/>
      <c r="D130" s="127" t="s">
        <v>69</v>
      </c>
      <c r="E130" s="136" t="s">
        <v>182</v>
      </c>
      <c r="F130" s="136" t="s">
        <v>183</v>
      </c>
      <c r="I130" s="129"/>
      <c r="J130" s="137">
        <f>BK130</f>
        <v>0</v>
      </c>
      <c r="L130" s="126"/>
      <c r="M130" s="131"/>
      <c r="P130" s="132">
        <f>SUM(P131:P132)</f>
        <v>0</v>
      </c>
      <c r="R130" s="132">
        <f>SUM(R131:R132)</f>
        <v>0.26500000000000001</v>
      </c>
      <c r="T130" s="133">
        <f>SUM(T131:T132)</f>
        <v>0</v>
      </c>
      <c r="AR130" s="127" t="s">
        <v>79</v>
      </c>
      <c r="AT130" s="134" t="s">
        <v>69</v>
      </c>
      <c r="AU130" s="134" t="s">
        <v>75</v>
      </c>
      <c r="AY130" s="127" t="s">
        <v>120</v>
      </c>
      <c r="BK130" s="135">
        <f>SUM(BK131:BK132)</f>
        <v>0</v>
      </c>
    </row>
    <row r="131" spans="2:65" s="1" customFormat="1" ht="24.2" customHeight="1">
      <c r="B131" s="138"/>
      <c r="C131" s="139" t="s">
        <v>75</v>
      </c>
      <c r="D131" s="139" t="s">
        <v>123</v>
      </c>
      <c r="E131" s="140" t="s">
        <v>185</v>
      </c>
      <c r="F131" s="141" t="s">
        <v>210</v>
      </c>
      <c r="G131" s="142" t="s">
        <v>131</v>
      </c>
      <c r="H131" s="143">
        <v>500</v>
      </c>
      <c r="I131" s="144"/>
      <c r="J131" s="145">
        <f>ROUND(I131*H131,2)</f>
        <v>0</v>
      </c>
      <c r="K131" s="146"/>
      <c r="L131" s="31"/>
      <c r="M131" s="147" t="s">
        <v>1</v>
      </c>
      <c r="N131" s="148" t="s">
        <v>36</v>
      </c>
      <c r="P131" s="149">
        <f>O131*H131</f>
        <v>0</v>
      </c>
      <c r="Q131" s="149">
        <v>1.2999999999999999E-4</v>
      </c>
      <c r="R131" s="149">
        <f>Q131*H131</f>
        <v>6.4999999999999988E-2</v>
      </c>
      <c r="S131" s="149">
        <v>0</v>
      </c>
      <c r="T131" s="150">
        <f>S131*H131</f>
        <v>0</v>
      </c>
      <c r="AR131" s="151" t="s">
        <v>155</v>
      </c>
      <c r="AT131" s="151" t="s">
        <v>123</v>
      </c>
      <c r="AU131" s="151" t="s">
        <v>79</v>
      </c>
      <c r="AY131" s="16" t="s">
        <v>120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6" t="s">
        <v>79</v>
      </c>
      <c r="BK131" s="152">
        <f>ROUND(I131*H131,2)</f>
        <v>0</v>
      </c>
      <c r="BL131" s="16" t="s">
        <v>155</v>
      </c>
      <c r="BM131" s="151" t="s">
        <v>211</v>
      </c>
    </row>
    <row r="132" spans="2:65" s="1" customFormat="1" ht="33" customHeight="1">
      <c r="B132" s="138"/>
      <c r="C132" s="139" t="s">
        <v>79</v>
      </c>
      <c r="D132" s="139" t="s">
        <v>123</v>
      </c>
      <c r="E132" s="140" t="s">
        <v>212</v>
      </c>
      <c r="F132" s="141" t="s">
        <v>213</v>
      </c>
      <c r="G132" s="142" t="s">
        <v>131</v>
      </c>
      <c r="H132" s="143">
        <v>500</v>
      </c>
      <c r="I132" s="144"/>
      <c r="J132" s="145">
        <f>ROUND(I132*H132,2)</f>
        <v>0</v>
      </c>
      <c r="K132" s="146"/>
      <c r="L132" s="31"/>
      <c r="M132" s="147" t="s">
        <v>1</v>
      </c>
      <c r="N132" s="148" t="s">
        <v>36</v>
      </c>
      <c r="P132" s="149">
        <f>O132*H132</f>
        <v>0</v>
      </c>
      <c r="Q132" s="149">
        <v>4.0000000000000002E-4</v>
      </c>
      <c r="R132" s="149">
        <f>Q132*H132</f>
        <v>0.2</v>
      </c>
      <c r="S132" s="149">
        <v>0</v>
      </c>
      <c r="T132" s="150">
        <f>S132*H132</f>
        <v>0</v>
      </c>
      <c r="AR132" s="151" t="s">
        <v>155</v>
      </c>
      <c r="AT132" s="151" t="s">
        <v>123</v>
      </c>
      <c r="AU132" s="151" t="s">
        <v>79</v>
      </c>
      <c r="AY132" s="16" t="s">
        <v>120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6" t="s">
        <v>79</v>
      </c>
      <c r="BK132" s="152">
        <f>ROUND(I132*H132,2)</f>
        <v>0</v>
      </c>
      <c r="BL132" s="16" t="s">
        <v>155</v>
      </c>
      <c r="BM132" s="151" t="s">
        <v>214</v>
      </c>
    </row>
    <row r="133" spans="2:65" s="11" customFormat="1" ht="25.9" customHeight="1">
      <c r="B133" s="126"/>
      <c r="D133" s="127" t="s">
        <v>69</v>
      </c>
      <c r="E133" s="128" t="s">
        <v>148</v>
      </c>
      <c r="F133" s="128" t="s">
        <v>215</v>
      </c>
      <c r="I133" s="129"/>
      <c r="J133" s="130">
        <f>BK133</f>
        <v>0</v>
      </c>
      <c r="L133" s="126"/>
      <c r="M133" s="131"/>
      <c r="P133" s="132">
        <f>P134</f>
        <v>0</v>
      </c>
      <c r="R133" s="132">
        <f>R134</f>
        <v>2.5000000000000001E-4</v>
      </c>
      <c r="T133" s="133">
        <f>T134</f>
        <v>1.2500000000000001E-2</v>
      </c>
      <c r="AR133" s="127" t="s">
        <v>82</v>
      </c>
      <c r="AT133" s="134" t="s">
        <v>69</v>
      </c>
      <c r="AU133" s="134" t="s">
        <v>70</v>
      </c>
      <c r="AY133" s="127" t="s">
        <v>120</v>
      </c>
      <c r="BK133" s="135">
        <f>BK134</f>
        <v>0</v>
      </c>
    </row>
    <row r="134" spans="2:65" s="11" customFormat="1" ht="22.9" customHeight="1">
      <c r="B134" s="126"/>
      <c r="D134" s="127" t="s">
        <v>69</v>
      </c>
      <c r="E134" s="136" t="s">
        <v>216</v>
      </c>
      <c r="F134" s="136" t="s">
        <v>217</v>
      </c>
      <c r="I134" s="129"/>
      <c r="J134" s="137">
        <f>BK134</f>
        <v>0</v>
      </c>
      <c r="L134" s="126"/>
      <c r="M134" s="131"/>
      <c r="P134" s="132">
        <f>SUM(P135:P137)</f>
        <v>0</v>
      </c>
      <c r="R134" s="132">
        <f>SUM(R135:R137)</f>
        <v>2.5000000000000001E-4</v>
      </c>
      <c r="T134" s="133">
        <f>SUM(T135:T137)</f>
        <v>1.2500000000000001E-2</v>
      </c>
      <c r="AR134" s="127" t="s">
        <v>82</v>
      </c>
      <c r="AT134" s="134" t="s">
        <v>69</v>
      </c>
      <c r="AU134" s="134" t="s">
        <v>75</v>
      </c>
      <c r="AY134" s="127" t="s">
        <v>120</v>
      </c>
      <c r="BK134" s="135">
        <f>SUM(BK135:BK137)</f>
        <v>0</v>
      </c>
    </row>
    <row r="135" spans="2:65" s="1" customFormat="1" ht="16.5" customHeight="1">
      <c r="B135" s="138"/>
      <c r="C135" s="139" t="s">
        <v>88</v>
      </c>
      <c r="D135" s="139" t="s">
        <v>123</v>
      </c>
      <c r="E135" s="140" t="s">
        <v>218</v>
      </c>
      <c r="F135" s="141" t="s">
        <v>219</v>
      </c>
      <c r="G135" s="142" t="s">
        <v>126</v>
      </c>
      <c r="H135" s="143">
        <v>25</v>
      </c>
      <c r="I135" s="144"/>
      <c r="J135" s="145">
        <f>ROUND(I135*H135,2)</f>
        <v>0</v>
      </c>
      <c r="K135" s="146"/>
      <c r="L135" s="31"/>
      <c r="M135" s="147" t="s">
        <v>1</v>
      </c>
      <c r="N135" s="148" t="s">
        <v>36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220</v>
      </c>
      <c r="AT135" s="151" t="s">
        <v>123</v>
      </c>
      <c r="AU135" s="151" t="s">
        <v>79</v>
      </c>
      <c r="AY135" s="16" t="s">
        <v>120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6" t="s">
        <v>79</v>
      </c>
      <c r="BK135" s="152">
        <f>ROUND(I135*H135,2)</f>
        <v>0</v>
      </c>
      <c r="BL135" s="16" t="s">
        <v>220</v>
      </c>
      <c r="BM135" s="151" t="s">
        <v>221</v>
      </c>
    </row>
    <row r="136" spans="2:65" s="1" customFormat="1" ht="21.75" customHeight="1">
      <c r="B136" s="138"/>
      <c r="C136" s="153" t="s">
        <v>167</v>
      </c>
      <c r="D136" s="153" t="s">
        <v>148</v>
      </c>
      <c r="E136" s="154" t="s">
        <v>222</v>
      </c>
      <c r="F136" s="155" t="s">
        <v>223</v>
      </c>
      <c r="G136" s="156" t="s">
        <v>126</v>
      </c>
      <c r="H136" s="157">
        <v>25</v>
      </c>
      <c r="I136" s="158"/>
      <c r="J136" s="159">
        <f>ROUND(I136*H136,2)</f>
        <v>0</v>
      </c>
      <c r="K136" s="160"/>
      <c r="L136" s="161"/>
      <c r="M136" s="162" t="s">
        <v>1</v>
      </c>
      <c r="N136" s="163" t="s">
        <v>36</v>
      </c>
      <c r="P136" s="149">
        <f>O136*H136</f>
        <v>0</v>
      </c>
      <c r="Q136" s="149">
        <v>1.0000000000000001E-5</v>
      </c>
      <c r="R136" s="149">
        <f>Q136*H136</f>
        <v>2.5000000000000001E-4</v>
      </c>
      <c r="S136" s="149">
        <v>0</v>
      </c>
      <c r="T136" s="150">
        <f>S136*H136</f>
        <v>0</v>
      </c>
      <c r="AR136" s="151" t="s">
        <v>224</v>
      </c>
      <c r="AT136" s="151" t="s">
        <v>148</v>
      </c>
      <c r="AU136" s="151" t="s">
        <v>79</v>
      </c>
      <c r="AY136" s="16" t="s">
        <v>120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6" t="s">
        <v>79</v>
      </c>
      <c r="BK136" s="152">
        <f>ROUND(I136*H136,2)</f>
        <v>0</v>
      </c>
      <c r="BL136" s="16" t="s">
        <v>220</v>
      </c>
      <c r="BM136" s="151" t="s">
        <v>225</v>
      </c>
    </row>
    <row r="137" spans="2:65" s="1" customFormat="1" ht="24.2" customHeight="1">
      <c r="B137" s="138"/>
      <c r="C137" s="139" t="s">
        <v>85</v>
      </c>
      <c r="D137" s="139" t="s">
        <v>123</v>
      </c>
      <c r="E137" s="140" t="s">
        <v>226</v>
      </c>
      <c r="F137" s="141" t="s">
        <v>227</v>
      </c>
      <c r="G137" s="142" t="s">
        <v>126</v>
      </c>
      <c r="H137" s="143">
        <v>25</v>
      </c>
      <c r="I137" s="144"/>
      <c r="J137" s="145">
        <f>ROUND(I137*H137,2)</f>
        <v>0</v>
      </c>
      <c r="K137" s="146"/>
      <c r="L137" s="31"/>
      <c r="M137" s="164" t="s">
        <v>1</v>
      </c>
      <c r="N137" s="165" t="s">
        <v>36</v>
      </c>
      <c r="O137" s="166"/>
      <c r="P137" s="167">
        <f>O137*H137</f>
        <v>0</v>
      </c>
      <c r="Q137" s="167">
        <v>0</v>
      </c>
      <c r="R137" s="167">
        <f>Q137*H137</f>
        <v>0</v>
      </c>
      <c r="S137" s="167">
        <v>5.0000000000000001E-4</v>
      </c>
      <c r="T137" s="168">
        <f>S137*H137</f>
        <v>1.2500000000000001E-2</v>
      </c>
      <c r="AR137" s="151" t="s">
        <v>220</v>
      </c>
      <c r="AT137" s="151" t="s">
        <v>123</v>
      </c>
      <c r="AU137" s="151" t="s">
        <v>79</v>
      </c>
      <c r="AY137" s="16" t="s">
        <v>120</v>
      </c>
      <c r="BE137" s="152">
        <f>IF(N137="základná",J137,0)</f>
        <v>0</v>
      </c>
      <c r="BF137" s="152">
        <f>IF(N137="znížená",J137,0)</f>
        <v>0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6" t="s">
        <v>79</v>
      </c>
      <c r="BK137" s="152">
        <f>ROUND(I137*H137,2)</f>
        <v>0</v>
      </c>
      <c r="BL137" s="16" t="s">
        <v>220</v>
      </c>
      <c r="BM137" s="151" t="s">
        <v>228</v>
      </c>
    </row>
    <row r="138" spans="2:65" s="1" customFormat="1" ht="6.95" customHeight="1">
      <c r="B138" s="46"/>
      <c r="C138" s="47"/>
      <c r="D138" s="47"/>
      <c r="E138" s="47"/>
      <c r="F138" s="47"/>
      <c r="G138" s="47"/>
      <c r="H138" s="47"/>
      <c r="I138" s="47"/>
      <c r="J138" s="47"/>
      <c r="K138" s="47"/>
      <c r="L138" s="31"/>
    </row>
  </sheetData>
  <autoFilter ref="C122:K137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53"/>
  <sheetViews>
    <sheetView showGridLines="0" topLeftCell="A94" workbookViewId="0">
      <selection activeCell="J13" sqref="J1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5" customHeight="1">
      <c r="B4" s="19"/>
      <c r="D4" s="20" t="s">
        <v>91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14</v>
      </c>
      <c r="L6" s="19"/>
    </row>
    <row r="7" spans="2:46" ht="16.5" customHeight="1">
      <c r="B7" s="19"/>
      <c r="E7" s="234" t="str">
        <f>'Rekapitulácia stavby'!K6</f>
        <v>SOŠ Sklenárova - stavebné práce</v>
      </c>
      <c r="F7" s="235"/>
      <c r="G7" s="235"/>
      <c r="H7" s="235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12" t="s">
        <v>229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6" t="str">
        <f>'Rekapitulácia stavby'!E14</f>
        <v>Vyplň údaj</v>
      </c>
      <c r="F18" s="228"/>
      <c r="G18" s="228"/>
      <c r="H18" s="228"/>
      <c r="I18" s="26" t="s">
        <v>23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29</v>
      </c>
      <c r="L26" s="31"/>
    </row>
    <row r="27" spans="2:12" s="7" customFormat="1" ht="16.5" customHeight="1">
      <c r="B27" s="91"/>
      <c r="E27" s="232" t="s">
        <v>1</v>
      </c>
      <c r="F27" s="232"/>
      <c r="G27" s="232"/>
      <c r="H27" s="232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30</v>
      </c>
      <c r="J30" s="68">
        <f>ROUND(J133,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5" customHeight="1">
      <c r="B33" s="31"/>
      <c r="D33" s="57" t="s">
        <v>34</v>
      </c>
      <c r="E33" s="36" t="s">
        <v>35</v>
      </c>
      <c r="F33" s="93">
        <f>ROUND((SUM(BE133:BE352)),  2)</f>
        <v>0</v>
      </c>
      <c r="G33" s="94"/>
      <c r="H33" s="94"/>
      <c r="I33" s="95">
        <v>0.23</v>
      </c>
      <c r="J33" s="93">
        <f>ROUND(((SUM(BE133:BE352))*I33),  2)</f>
        <v>0</v>
      </c>
      <c r="L33" s="31"/>
    </row>
    <row r="34" spans="2:12" s="1" customFormat="1" ht="14.45" customHeight="1">
      <c r="B34" s="31"/>
      <c r="E34" s="36" t="s">
        <v>36</v>
      </c>
      <c r="F34" s="93">
        <f>ROUND((SUM(BF133:BF352)),  2)</f>
        <v>0</v>
      </c>
      <c r="G34" s="94"/>
      <c r="H34" s="94"/>
      <c r="I34" s="95">
        <v>0.23</v>
      </c>
      <c r="J34" s="93">
        <f>ROUND(((SUM(BF133:BF352))*I34),  2)</f>
        <v>0</v>
      </c>
      <c r="L34" s="31"/>
    </row>
    <row r="35" spans="2:12" s="1" customFormat="1" ht="14.45" hidden="1" customHeight="1">
      <c r="B35" s="31"/>
      <c r="E35" s="26" t="s">
        <v>37</v>
      </c>
      <c r="F35" s="96">
        <f>ROUND((SUM(BG133:BG352)),  2)</f>
        <v>0</v>
      </c>
      <c r="I35" s="97">
        <v>0.23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38</v>
      </c>
      <c r="F36" s="96">
        <f>ROUND((SUM(BH133:BH352)),  2)</f>
        <v>0</v>
      </c>
      <c r="I36" s="97">
        <v>0.23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39</v>
      </c>
      <c r="F37" s="93">
        <f>ROUND((SUM(BI133:BI352)),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40</v>
      </c>
      <c r="E39" s="59"/>
      <c r="F39" s="59"/>
      <c r="G39" s="100" t="s">
        <v>41</v>
      </c>
      <c r="H39" s="101" t="s">
        <v>42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14</v>
      </c>
      <c r="L84" s="31"/>
    </row>
    <row r="85" spans="2:47" s="1" customFormat="1" ht="16.5" customHeight="1">
      <c r="B85" s="31"/>
      <c r="E85" s="234" t="str">
        <f>E7</f>
        <v>SOŠ Sklenárova - stavebné práce</v>
      </c>
      <c r="F85" s="235"/>
      <c r="G85" s="235"/>
      <c r="H85" s="235"/>
      <c r="L85" s="31"/>
    </row>
    <row r="86" spans="2:47" s="1" customFormat="1" ht="12" customHeight="1">
      <c r="B86" s="31"/>
      <c r="C86" s="26" t="s">
        <v>92</v>
      </c>
      <c r="L86" s="31"/>
    </row>
    <row r="87" spans="2:47" s="1" customFormat="1" ht="16.5" customHeight="1">
      <c r="B87" s="31"/>
      <c r="E87" s="212" t="str">
        <f>E9</f>
        <v>3 - Rekonštrukcia bytu</v>
      </c>
      <c r="F87" s="233"/>
      <c r="G87" s="233"/>
      <c r="H87" s="23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97</v>
      </c>
      <c r="J96" s="68">
        <f>J133</f>
        <v>0</v>
      </c>
      <c r="L96" s="31"/>
      <c r="AU96" s="16" t="s">
        <v>98</v>
      </c>
    </row>
    <row r="97" spans="2:12" s="8" customFormat="1" ht="24.95" customHeight="1">
      <c r="B97" s="109"/>
      <c r="D97" s="110" t="s">
        <v>99</v>
      </c>
      <c r="E97" s="111"/>
      <c r="F97" s="111"/>
      <c r="G97" s="111"/>
      <c r="H97" s="111"/>
      <c r="I97" s="111"/>
      <c r="J97" s="112">
        <f>J134</f>
        <v>0</v>
      </c>
      <c r="L97" s="109"/>
    </row>
    <row r="98" spans="2:12" s="9" customFormat="1" ht="19.899999999999999" customHeight="1">
      <c r="B98" s="113"/>
      <c r="D98" s="114" t="s">
        <v>100</v>
      </c>
      <c r="E98" s="115"/>
      <c r="F98" s="115"/>
      <c r="G98" s="115"/>
      <c r="H98" s="115"/>
      <c r="I98" s="115"/>
      <c r="J98" s="116">
        <f>J135</f>
        <v>0</v>
      </c>
      <c r="L98" s="113"/>
    </row>
    <row r="99" spans="2:12" s="9" customFormat="1" ht="14.85" customHeight="1">
      <c r="B99" s="113"/>
      <c r="D99" s="114" t="s">
        <v>230</v>
      </c>
      <c r="E99" s="115"/>
      <c r="F99" s="115"/>
      <c r="G99" s="115"/>
      <c r="H99" s="115"/>
      <c r="I99" s="115"/>
      <c r="J99" s="116">
        <f>J137</f>
        <v>0</v>
      </c>
      <c r="L99" s="113"/>
    </row>
    <row r="100" spans="2:12" s="9" customFormat="1" ht="19.899999999999999" customHeight="1">
      <c r="B100" s="113"/>
      <c r="D100" s="114" t="s">
        <v>102</v>
      </c>
      <c r="E100" s="115"/>
      <c r="F100" s="115"/>
      <c r="G100" s="115"/>
      <c r="H100" s="115"/>
      <c r="I100" s="115"/>
      <c r="J100" s="116">
        <f>J173</f>
        <v>0</v>
      </c>
      <c r="L100" s="113"/>
    </row>
    <row r="101" spans="2:12" s="8" customFormat="1" ht="24.95" customHeight="1">
      <c r="B101" s="109"/>
      <c r="D101" s="110" t="s">
        <v>103</v>
      </c>
      <c r="E101" s="111"/>
      <c r="F101" s="111"/>
      <c r="G101" s="111"/>
      <c r="H101" s="111"/>
      <c r="I101" s="111"/>
      <c r="J101" s="112">
        <f>J201</f>
        <v>0</v>
      </c>
      <c r="L101" s="109"/>
    </row>
    <row r="102" spans="2:12" s="9" customFormat="1" ht="19.899999999999999" customHeight="1">
      <c r="B102" s="113"/>
      <c r="D102" s="114" t="s">
        <v>231</v>
      </c>
      <c r="E102" s="115"/>
      <c r="F102" s="115"/>
      <c r="G102" s="115"/>
      <c r="H102" s="115"/>
      <c r="I102" s="115"/>
      <c r="J102" s="116">
        <f>J202</f>
        <v>0</v>
      </c>
      <c r="L102" s="113"/>
    </row>
    <row r="103" spans="2:12" s="9" customFormat="1" ht="19.899999999999999" customHeight="1">
      <c r="B103" s="113"/>
      <c r="D103" s="114" t="s">
        <v>232</v>
      </c>
      <c r="E103" s="115"/>
      <c r="F103" s="115"/>
      <c r="G103" s="115"/>
      <c r="H103" s="115"/>
      <c r="I103" s="115"/>
      <c r="J103" s="116">
        <f>J206</f>
        <v>0</v>
      </c>
      <c r="L103" s="113"/>
    </row>
    <row r="104" spans="2:12" s="9" customFormat="1" ht="19.899999999999999" customHeight="1">
      <c r="B104" s="113"/>
      <c r="D104" s="114" t="s">
        <v>233</v>
      </c>
      <c r="E104" s="115"/>
      <c r="F104" s="115"/>
      <c r="G104" s="115"/>
      <c r="H104" s="115"/>
      <c r="I104" s="115"/>
      <c r="J104" s="116">
        <f>J210</f>
        <v>0</v>
      </c>
      <c r="L104" s="113"/>
    </row>
    <row r="105" spans="2:12" s="9" customFormat="1" ht="19.899999999999999" customHeight="1">
      <c r="B105" s="113"/>
      <c r="D105" s="114" t="s">
        <v>104</v>
      </c>
      <c r="E105" s="115"/>
      <c r="F105" s="115"/>
      <c r="G105" s="115"/>
      <c r="H105" s="115"/>
      <c r="I105" s="115"/>
      <c r="J105" s="116">
        <f>J231</f>
        <v>0</v>
      </c>
      <c r="L105" s="113"/>
    </row>
    <row r="106" spans="2:12" s="9" customFormat="1" ht="19.899999999999999" customHeight="1">
      <c r="B106" s="113"/>
      <c r="D106" s="114" t="s">
        <v>234</v>
      </c>
      <c r="E106" s="115"/>
      <c r="F106" s="115"/>
      <c r="G106" s="115"/>
      <c r="H106" s="115"/>
      <c r="I106" s="115"/>
      <c r="J106" s="116">
        <f>J239</f>
        <v>0</v>
      </c>
      <c r="L106" s="113"/>
    </row>
    <row r="107" spans="2:12" s="9" customFormat="1" ht="19.899999999999999" customHeight="1">
      <c r="B107" s="113"/>
      <c r="D107" s="114" t="s">
        <v>235</v>
      </c>
      <c r="E107" s="115"/>
      <c r="F107" s="115"/>
      <c r="G107" s="115"/>
      <c r="H107" s="115"/>
      <c r="I107" s="115"/>
      <c r="J107" s="116">
        <f>J251</f>
        <v>0</v>
      </c>
      <c r="L107" s="113"/>
    </row>
    <row r="108" spans="2:12" s="9" customFormat="1" ht="19.899999999999999" customHeight="1">
      <c r="B108" s="113"/>
      <c r="D108" s="114" t="s">
        <v>236</v>
      </c>
      <c r="E108" s="115"/>
      <c r="F108" s="115"/>
      <c r="G108" s="115"/>
      <c r="H108" s="115"/>
      <c r="I108" s="115"/>
      <c r="J108" s="116">
        <f>J272</f>
        <v>0</v>
      </c>
      <c r="L108" s="113"/>
    </row>
    <row r="109" spans="2:12" s="9" customFormat="1" ht="19.899999999999999" customHeight="1">
      <c r="B109" s="113"/>
      <c r="D109" s="114" t="s">
        <v>237</v>
      </c>
      <c r="E109" s="115"/>
      <c r="F109" s="115"/>
      <c r="G109" s="115"/>
      <c r="H109" s="115"/>
      <c r="I109" s="115"/>
      <c r="J109" s="116">
        <f>J285</f>
        <v>0</v>
      </c>
      <c r="L109" s="113"/>
    </row>
    <row r="110" spans="2:12" s="9" customFormat="1" ht="19.899999999999999" customHeight="1">
      <c r="B110" s="113"/>
      <c r="D110" s="114" t="s">
        <v>238</v>
      </c>
      <c r="E110" s="115"/>
      <c r="F110" s="115"/>
      <c r="G110" s="115"/>
      <c r="H110" s="115"/>
      <c r="I110" s="115"/>
      <c r="J110" s="116">
        <f>J296</f>
        <v>0</v>
      </c>
      <c r="L110" s="113"/>
    </row>
    <row r="111" spans="2:12" s="9" customFormat="1" ht="19.899999999999999" customHeight="1">
      <c r="B111" s="113"/>
      <c r="D111" s="114" t="s">
        <v>105</v>
      </c>
      <c r="E111" s="115"/>
      <c r="F111" s="115"/>
      <c r="G111" s="115"/>
      <c r="H111" s="115"/>
      <c r="I111" s="115"/>
      <c r="J111" s="116">
        <f>J303</f>
        <v>0</v>
      </c>
      <c r="L111" s="113"/>
    </row>
    <row r="112" spans="2:12" s="8" customFormat="1" ht="24.95" customHeight="1">
      <c r="B112" s="109"/>
      <c r="D112" s="110" t="s">
        <v>239</v>
      </c>
      <c r="E112" s="111"/>
      <c r="F112" s="111"/>
      <c r="G112" s="111"/>
      <c r="H112" s="111"/>
      <c r="I112" s="111"/>
      <c r="J112" s="112">
        <f>J307</f>
        <v>0</v>
      </c>
      <c r="L112" s="109"/>
    </row>
    <row r="113" spans="2:12" s="9" customFormat="1" ht="19.899999999999999" customHeight="1">
      <c r="B113" s="113"/>
      <c r="D113" s="114" t="s">
        <v>240</v>
      </c>
      <c r="E113" s="115"/>
      <c r="F113" s="115"/>
      <c r="G113" s="115"/>
      <c r="H113" s="115"/>
      <c r="I113" s="115"/>
      <c r="J113" s="116">
        <f>J308</f>
        <v>0</v>
      </c>
      <c r="L113" s="113"/>
    </row>
    <row r="114" spans="2:12" s="1" customFormat="1" ht="21.75" customHeight="1">
      <c r="B114" s="31"/>
      <c r="L114" s="31"/>
    </row>
    <row r="115" spans="2:12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1"/>
    </row>
    <row r="119" spans="2:12" s="1" customFormat="1" ht="6.95" customHeight="1"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31"/>
    </row>
    <row r="120" spans="2:12" s="1" customFormat="1" ht="24.95" customHeight="1">
      <c r="B120" s="31"/>
      <c r="C120" s="20" t="s">
        <v>106</v>
      </c>
      <c r="L120" s="31"/>
    </row>
    <row r="121" spans="2:12" s="1" customFormat="1" ht="6.95" customHeight="1">
      <c r="B121" s="31"/>
      <c r="L121" s="31"/>
    </row>
    <row r="122" spans="2:12" s="1" customFormat="1" ht="12" customHeight="1">
      <c r="B122" s="31"/>
      <c r="C122" s="26" t="s">
        <v>14</v>
      </c>
      <c r="L122" s="31"/>
    </row>
    <row r="123" spans="2:12" s="1" customFormat="1" ht="16.5" customHeight="1">
      <c r="B123" s="31"/>
      <c r="E123" s="234" t="str">
        <f>E7</f>
        <v>SOŠ Sklenárova - stavebné práce</v>
      </c>
      <c r="F123" s="235"/>
      <c r="G123" s="235"/>
      <c r="H123" s="235"/>
      <c r="L123" s="31"/>
    </row>
    <row r="124" spans="2:12" s="1" customFormat="1" ht="12" customHeight="1">
      <c r="B124" s="31"/>
      <c r="C124" s="26" t="s">
        <v>92</v>
      </c>
      <c r="L124" s="31"/>
    </row>
    <row r="125" spans="2:12" s="1" customFormat="1" ht="16.5" customHeight="1">
      <c r="B125" s="31"/>
      <c r="E125" s="212" t="str">
        <f>E9</f>
        <v>3 - Rekonštrukcia bytu</v>
      </c>
      <c r="F125" s="233"/>
      <c r="G125" s="233"/>
      <c r="H125" s="233"/>
      <c r="L125" s="31"/>
    </row>
    <row r="126" spans="2:12" s="1" customFormat="1" ht="6.95" customHeight="1">
      <c r="B126" s="31"/>
      <c r="L126" s="31"/>
    </row>
    <row r="127" spans="2:12" s="1" customFormat="1" ht="12" customHeight="1">
      <c r="B127" s="31"/>
      <c r="C127" s="26" t="s">
        <v>18</v>
      </c>
      <c r="F127" s="24" t="str">
        <f>F12</f>
        <v xml:space="preserve"> </v>
      </c>
      <c r="I127" s="26" t="s">
        <v>20</v>
      </c>
      <c r="J127" s="54" t="str">
        <f>IF(J12="","",J12)</f>
        <v/>
      </c>
      <c r="L127" s="31"/>
    </row>
    <row r="128" spans="2:12" s="1" customFormat="1" ht="6.95" customHeight="1">
      <c r="B128" s="31"/>
      <c r="L128" s="31"/>
    </row>
    <row r="129" spans="2:65" s="1" customFormat="1" ht="15.2" customHeight="1">
      <c r="B129" s="31"/>
      <c r="C129" s="26" t="s">
        <v>21</v>
      </c>
      <c r="F129" s="24" t="str">
        <f>E15</f>
        <v xml:space="preserve"> </v>
      </c>
      <c r="I129" s="26" t="s">
        <v>26</v>
      </c>
      <c r="J129" s="29" t="str">
        <f>E21</f>
        <v xml:space="preserve"> </v>
      </c>
      <c r="L129" s="31"/>
    </row>
    <row r="130" spans="2:65" s="1" customFormat="1" ht="15.2" customHeight="1">
      <c r="B130" s="31"/>
      <c r="C130" s="26" t="s">
        <v>24</v>
      </c>
      <c r="F130" s="24" t="str">
        <f>IF(E18="","",E18)</f>
        <v>Vyplň údaj</v>
      </c>
      <c r="I130" s="26" t="s">
        <v>28</v>
      </c>
      <c r="J130" s="29" t="str">
        <f>E24</f>
        <v xml:space="preserve"> </v>
      </c>
      <c r="L130" s="31"/>
    </row>
    <row r="131" spans="2:65" s="1" customFormat="1" ht="10.35" customHeight="1">
      <c r="B131" s="31"/>
      <c r="L131" s="31"/>
    </row>
    <row r="132" spans="2:65" s="10" customFormat="1" ht="29.25" customHeight="1">
      <c r="B132" s="117"/>
      <c r="C132" s="118" t="s">
        <v>107</v>
      </c>
      <c r="D132" s="119" t="s">
        <v>55</v>
      </c>
      <c r="E132" s="119" t="s">
        <v>51</v>
      </c>
      <c r="F132" s="119" t="s">
        <v>52</v>
      </c>
      <c r="G132" s="119" t="s">
        <v>108</v>
      </c>
      <c r="H132" s="119" t="s">
        <v>109</v>
      </c>
      <c r="I132" s="119" t="s">
        <v>110</v>
      </c>
      <c r="J132" s="120" t="s">
        <v>96</v>
      </c>
      <c r="K132" s="121" t="s">
        <v>111</v>
      </c>
      <c r="L132" s="117"/>
      <c r="M132" s="61" t="s">
        <v>1</v>
      </c>
      <c r="N132" s="62" t="s">
        <v>34</v>
      </c>
      <c r="O132" s="62" t="s">
        <v>112</v>
      </c>
      <c r="P132" s="62" t="s">
        <v>113</v>
      </c>
      <c r="Q132" s="62" t="s">
        <v>114</v>
      </c>
      <c r="R132" s="62" t="s">
        <v>115</v>
      </c>
      <c r="S132" s="62" t="s">
        <v>116</v>
      </c>
      <c r="T132" s="63" t="s">
        <v>117</v>
      </c>
    </row>
    <row r="133" spans="2:65" s="1" customFormat="1" ht="22.9" customHeight="1">
      <c r="B133" s="31"/>
      <c r="C133" s="66" t="s">
        <v>97</v>
      </c>
      <c r="J133" s="122">
        <f>BK133</f>
        <v>0</v>
      </c>
      <c r="L133" s="31"/>
      <c r="M133" s="64"/>
      <c r="N133" s="55"/>
      <c r="O133" s="55"/>
      <c r="P133" s="123">
        <f>P134+P201+P307</f>
        <v>0</v>
      </c>
      <c r="Q133" s="55"/>
      <c r="R133" s="123">
        <f>R134+R201+R307</f>
        <v>4.3240442799999999</v>
      </c>
      <c r="S133" s="55"/>
      <c r="T133" s="124">
        <f>T134+T201+T307</f>
        <v>6.7071850000000008</v>
      </c>
      <c r="AT133" s="16" t="s">
        <v>69</v>
      </c>
      <c r="AU133" s="16" t="s">
        <v>98</v>
      </c>
      <c r="BK133" s="125">
        <f>BK134+BK201+BK307</f>
        <v>0</v>
      </c>
    </row>
    <row r="134" spans="2:65" s="11" customFormat="1" ht="25.9" customHeight="1">
      <c r="B134" s="126"/>
      <c r="D134" s="127" t="s">
        <v>69</v>
      </c>
      <c r="E134" s="128" t="s">
        <v>118</v>
      </c>
      <c r="F134" s="128" t="s">
        <v>119</v>
      </c>
      <c r="I134" s="129"/>
      <c r="J134" s="130">
        <f>BK134</f>
        <v>0</v>
      </c>
      <c r="L134" s="126"/>
      <c r="M134" s="131"/>
      <c r="P134" s="132">
        <f>P135+P173</f>
        <v>0</v>
      </c>
      <c r="R134" s="132">
        <f>R135+R173</f>
        <v>2.9694210999999999</v>
      </c>
      <c r="T134" s="133">
        <f>T135+T173</f>
        <v>6.5588250000000006</v>
      </c>
      <c r="AR134" s="127" t="s">
        <v>75</v>
      </c>
      <c r="AT134" s="134" t="s">
        <v>69</v>
      </c>
      <c r="AU134" s="134" t="s">
        <v>70</v>
      </c>
      <c r="AY134" s="127" t="s">
        <v>120</v>
      </c>
      <c r="BK134" s="135">
        <f>BK135+BK173</f>
        <v>0</v>
      </c>
    </row>
    <row r="135" spans="2:65" s="11" customFormat="1" ht="22.9" customHeight="1">
      <c r="B135" s="126"/>
      <c r="D135" s="127" t="s">
        <v>69</v>
      </c>
      <c r="E135" s="136" t="s">
        <v>82</v>
      </c>
      <c r="F135" s="136" t="s">
        <v>121</v>
      </c>
      <c r="I135" s="129"/>
      <c r="J135" s="137">
        <f>BK135</f>
        <v>0</v>
      </c>
      <c r="L135" s="126"/>
      <c r="M135" s="131"/>
      <c r="P135" s="132">
        <f>P136+P137</f>
        <v>0</v>
      </c>
      <c r="R135" s="132">
        <f>R136+R137</f>
        <v>2.9694210999999999</v>
      </c>
      <c r="T135" s="133">
        <f>T136+T137</f>
        <v>0</v>
      </c>
      <c r="AR135" s="127" t="s">
        <v>75</v>
      </c>
      <c r="AT135" s="134" t="s">
        <v>69</v>
      </c>
      <c r="AU135" s="134" t="s">
        <v>75</v>
      </c>
      <c r="AY135" s="127" t="s">
        <v>120</v>
      </c>
      <c r="BK135" s="135">
        <f>BK136+BK137</f>
        <v>0</v>
      </c>
    </row>
    <row r="136" spans="2:65" s="1" customFormat="1" ht="24.2" customHeight="1">
      <c r="B136" s="138"/>
      <c r="C136" s="139" t="s">
        <v>241</v>
      </c>
      <c r="D136" s="139" t="s">
        <v>123</v>
      </c>
      <c r="E136" s="140" t="s">
        <v>242</v>
      </c>
      <c r="F136" s="141" t="s">
        <v>243</v>
      </c>
      <c r="G136" s="142" t="s">
        <v>131</v>
      </c>
      <c r="H136" s="143">
        <v>14.025</v>
      </c>
      <c r="I136" s="144"/>
      <c r="J136" s="145">
        <f>ROUND(I136*H136,2)</f>
        <v>0</v>
      </c>
      <c r="K136" s="146"/>
      <c r="L136" s="31"/>
      <c r="M136" s="147" t="s">
        <v>1</v>
      </c>
      <c r="N136" s="148" t="s">
        <v>36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127</v>
      </c>
      <c r="AT136" s="151" t="s">
        <v>123</v>
      </c>
      <c r="AU136" s="151" t="s">
        <v>79</v>
      </c>
      <c r="AY136" s="16" t="s">
        <v>120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6" t="s">
        <v>79</v>
      </c>
      <c r="BK136" s="152">
        <f>ROUND(I136*H136,2)</f>
        <v>0</v>
      </c>
      <c r="BL136" s="16" t="s">
        <v>127</v>
      </c>
      <c r="BM136" s="151" t="s">
        <v>244</v>
      </c>
    </row>
    <row r="137" spans="2:65" s="11" customFormat="1" ht="20.85" customHeight="1">
      <c r="B137" s="126"/>
      <c r="D137" s="127" t="s">
        <v>69</v>
      </c>
      <c r="E137" s="136" t="s">
        <v>88</v>
      </c>
      <c r="F137" s="136" t="s">
        <v>201</v>
      </c>
      <c r="I137" s="129"/>
      <c r="J137" s="137">
        <f>BK137</f>
        <v>0</v>
      </c>
      <c r="L137" s="126"/>
      <c r="M137" s="131"/>
      <c r="P137" s="132">
        <f>SUM(P138:P172)</f>
        <v>0</v>
      </c>
      <c r="R137" s="132">
        <f>SUM(R138:R172)</f>
        <v>2.9694210999999999</v>
      </c>
      <c r="T137" s="133">
        <f>SUM(T138:T172)</f>
        <v>0</v>
      </c>
      <c r="AR137" s="127" t="s">
        <v>75</v>
      </c>
      <c r="AT137" s="134" t="s">
        <v>69</v>
      </c>
      <c r="AU137" s="134" t="s">
        <v>79</v>
      </c>
      <c r="AY137" s="127" t="s">
        <v>120</v>
      </c>
      <c r="BK137" s="135">
        <f>SUM(BK138:BK172)</f>
        <v>0</v>
      </c>
    </row>
    <row r="138" spans="2:65" s="1" customFormat="1" ht="24.2" customHeight="1">
      <c r="B138" s="138"/>
      <c r="C138" s="139" t="s">
        <v>245</v>
      </c>
      <c r="D138" s="139" t="s">
        <v>123</v>
      </c>
      <c r="E138" s="140" t="s">
        <v>246</v>
      </c>
      <c r="F138" s="141" t="s">
        <v>771</v>
      </c>
      <c r="G138" s="142" t="s">
        <v>126</v>
      </c>
      <c r="H138" s="143">
        <v>1</v>
      </c>
      <c r="I138" s="144"/>
      <c r="J138" s="145">
        <f>ROUND(I138*H138,2)</f>
        <v>0</v>
      </c>
      <c r="K138" s="146"/>
      <c r="L138" s="31"/>
      <c r="M138" s="147" t="s">
        <v>1</v>
      </c>
      <c r="N138" s="148" t="s">
        <v>36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155</v>
      </c>
      <c r="AT138" s="151" t="s">
        <v>123</v>
      </c>
      <c r="AU138" s="151" t="s">
        <v>82</v>
      </c>
      <c r="AY138" s="16" t="s">
        <v>120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6" t="s">
        <v>79</v>
      </c>
      <c r="BK138" s="152">
        <f>ROUND(I138*H138,2)</f>
        <v>0</v>
      </c>
      <c r="BL138" s="16" t="s">
        <v>155</v>
      </c>
      <c r="BM138" s="151" t="s">
        <v>247</v>
      </c>
    </row>
    <row r="139" spans="2:65" s="1" customFormat="1" ht="24.2" customHeight="1">
      <c r="B139" s="138"/>
      <c r="C139" s="139" t="s">
        <v>248</v>
      </c>
      <c r="D139" s="139" t="s">
        <v>123</v>
      </c>
      <c r="E139" s="140" t="s">
        <v>249</v>
      </c>
      <c r="F139" s="141" t="s">
        <v>250</v>
      </c>
      <c r="G139" s="142" t="s">
        <v>131</v>
      </c>
      <c r="H139" s="143">
        <v>4</v>
      </c>
      <c r="I139" s="144"/>
      <c r="J139" s="145">
        <f>ROUND(I139*H139,2)</f>
        <v>0</v>
      </c>
      <c r="K139" s="146"/>
      <c r="L139" s="31"/>
      <c r="M139" s="147" t="s">
        <v>1</v>
      </c>
      <c r="N139" s="148" t="s">
        <v>36</v>
      </c>
      <c r="P139" s="149">
        <f>O139*H139</f>
        <v>0</v>
      </c>
      <c r="Q139" s="149">
        <v>2.63E-3</v>
      </c>
      <c r="R139" s="149">
        <f>Q139*H139</f>
        <v>1.052E-2</v>
      </c>
      <c r="S139" s="149">
        <v>0</v>
      </c>
      <c r="T139" s="150">
        <f>S139*H139</f>
        <v>0</v>
      </c>
      <c r="AR139" s="151" t="s">
        <v>127</v>
      </c>
      <c r="AT139" s="151" t="s">
        <v>123</v>
      </c>
      <c r="AU139" s="151" t="s">
        <v>82</v>
      </c>
      <c r="AY139" s="16" t="s">
        <v>120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6" t="s">
        <v>79</v>
      </c>
      <c r="BK139" s="152">
        <f>ROUND(I139*H139,2)</f>
        <v>0</v>
      </c>
      <c r="BL139" s="16" t="s">
        <v>127</v>
      </c>
      <c r="BM139" s="151" t="s">
        <v>251</v>
      </c>
    </row>
    <row r="140" spans="2:65" s="1" customFormat="1" ht="24.2" customHeight="1">
      <c r="B140" s="138"/>
      <c r="C140" s="139" t="s">
        <v>252</v>
      </c>
      <c r="D140" s="139" t="s">
        <v>123</v>
      </c>
      <c r="E140" s="140" t="s">
        <v>253</v>
      </c>
      <c r="F140" s="141" t="s">
        <v>254</v>
      </c>
      <c r="G140" s="142" t="s">
        <v>135</v>
      </c>
      <c r="H140" s="143">
        <v>2</v>
      </c>
      <c r="I140" s="144"/>
      <c r="J140" s="145">
        <f>ROUND(I140*H140,2)</f>
        <v>0</v>
      </c>
      <c r="K140" s="146"/>
      <c r="L140" s="31"/>
      <c r="M140" s="147" t="s">
        <v>1</v>
      </c>
      <c r="N140" s="148" t="s">
        <v>36</v>
      </c>
      <c r="P140" s="149">
        <f>O140*H140</f>
        <v>0</v>
      </c>
      <c r="Q140" s="149">
        <v>5.5000000000000002E-5</v>
      </c>
      <c r="R140" s="149">
        <f>Q140*H140</f>
        <v>1.1E-4</v>
      </c>
      <c r="S140" s="149">
        <v>0</v>
      </c>
      <c r="T140" s="150">
        <f>S140*H140</f>
        <v>0</v>
      </c>
      <c r="AR140" s="151" t="s">
        <v>127</v>
      </c>
      <c r="AT140" s="151" t="s">
        <v>123</v>
      </c>
      <c r="AU140" s="151" t="s">
        <v>82</v>
      </c>
      <c r="AY140" s="16" t="s">
        <v>120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79</v>
      </c>
      <c r="BK140" s="152">
        <f>ROUND(I140*H140,2)</f>
        <v>0</v>
      </c>
      <c r="BL140" s="16" t="s">
        <v>127</v>
      </c>
      <c r="BM140" s="151" t="s">
        <v>255</v>
      </c>
    </row>
    <row r="141" spans="2:65" s="1" customFormat="1" ht="24.2" customHeight="1">
      <c r="B141" s="138"/>
      <c r="C141" s="139" t="s">
        <v>256</v>
      </c>
      <c r="D141" s="139" t="s">
        <v>123</v>
      </c>
      <c r="E141" s="140" t="s">
        <v>257</v>
      </c>
      <c r="F141" s="141" t="s">
        <v>258</v>
      </c>
      <c r="G141" s="142" t="s">
        <v>131</v>
      </c>
      <c r="H141" s="143">
        <v>71.314999999999998</v>
      </c>
      <c r="I141" s="144"/>
      <c r="J141" s="145">
        <f>ROUND(I141*H141,2)</f>
        <v>0</v>
      </c>
      <c r="K141" s="146"/>
      <c r="L141" s="31"/>
      <c r="M141" s="147" t="s">
        <v>1</v>
      </c>
      <c r="N141" s="148" t="s">
        <v>36</v>
      </c>
      <c r="P141" s="149">
        <f>O141*H141</f>
        <v>0</v>
      </c>
      <c r="Q141" s="149">
        <v>4.0000000000000002E-4</v>
      </c>
      <c r="R141" s="149">
        <f>Q141*H141</f>
        <v>2.8525999999999999E-2</v>
      </c>
      <c r="S141" s="149">
        <v>0</v>
      </c>
      <c r="T141" s="150">
        <f>S141*H141</f>
        <v>0</v>
      </c>
      <c r="AR141" s="151" t="s">
        <v>127</v>
      </c>
      <c r="AT141" s="151" t="s">
        <v>123</v>
      </c>
      <c r="AU141" s="151" t="s">
        <v>82</v>
      </c>
      <c r="AY141" s="16" t="s">
        <v>120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6" t="s">
        <v>79</v>
      </c>
      <c r="BK141" s="152">
        <f>ROUND(I141*H141,2)</f>
        <v>0</v>
      </c>
      <c r="BL141" s="16" t="s">
        <v>127</v>
      </c>
      <c r="BM141" s="151" t="s">
        <v>259</v>
      </c>
    </row>
    <row r="142" spans="2:65" s="12" customFormat="1">
      <c r="B142" s="169"/>
      <c r="D142" s="170" t="s">
        <v>260</v>
      </c>
      <c r="E142" s="171" t="s">
        <v>1</v>
      </c>
      <c r="F142" s="172" t="s">
        <v>261</v>
      </c>
      <c r="H142" s="171" t="s">
        <v>1</v>
      </c>
      <c r="I142" s="173"/>
      <c r="L142" s="169"/>
      <c r="M142" s="174"/>
      <c r="T142" s="175"/>
      <c r="AT142" s="171" t="s">
        <v>260</v>
      </c>
      <c r="AU142" s="171" t="s">
        <v>82</v>
      </c>
      <c r="AV142" s="12" t="s">
        <v>75</v>
      </c>
      <c r="AW142" s="12" t="s">
        <v>27</v>
      </c>
      <c r="AX142" s="12" t="s">
        <v>70</v>
      </c>
      <c r="AY142" s="171" t="s">
        <v>120</v>
      </c>
    </row>
    <row r="143" spans="2:65" s="13" customFormat="1">
      <c r="B143" s="176"/>
      <c r="D143" s="170" t="s">
        <v>260</v>
      </c>
      <c r="E143" s="177" t="s">
        <v>1</v>
      </c>
      <c r="F143" s="178" t="s">
        <v>262</v>
      </c>
      <c r="H143" s="179">
        <v>11.61</v>
      </c>
      <c r="I143" s="180"/>
      <c r="L143" s="176"/>
      <c r="M143" s="181"/>
      <c r="T143" s="182"/>
      <c r="AT143" s="177" t="s">
        <v>260</v>
      </c>
      <c r="AU143" s="177" t="s">
        <v>82</v>
      </c>
      <c r="AV143" s="13" t="s">
        <v>79</v>
      </c>
      <c r="AW143" s="13" t="s">
        <v>27</v>
      </c>
      <c r="AX143" s="13" t="s">
        <v>70</v>
      </c>
      <c r="AY143" s="177" t="s">
        <v>120</v>
      </c>
    </row>
    <row r="144" spans="2:65" s="12" customFormat="1">
      <c r="B144" s="169"/>
      <c r="D144" s="170" t="s">
        <v>260</v>
      </c>
      <c r="E144" s="171" t="s">
        <v>1</v>
      </c>
      <c r="F144" s="172" t="s">
        <v>263</v>
      </c>
      <c r="H144" s="171" t="s">
        <v>1</v>
      </c>
      <c r="I144" s="173"/>
      <c r="L144" s="169"/>
      <c r="M144" s="174"/>
      <c r="T144" s="175"/>
      <c r="AT144" s="171" t="s">
        <v>260</v>
      </c>
      <c r="AU144" s="171" t="s">
        <v>82</v>
      </c>
      <c r="AV144" s="12" t="s">
        <v>75</v>
      </c>
      <c r="AW144" s="12" t="s">
        <v>27</v>
      </c>
      <c r="AX144" s="12" t="s">
        <v>70</v>
      </c>
      <c r="AY144" s="171" t="s">
        <v>120</v>
      </c>
    </row>
    <row r="145" spans="2:65" s="13" customFormat="1">
      <c r="B145" s="176"/>
      <c r="D145" s="170" t="s">
        <v>260</v>
      </c>
      <c r="E145" s="177" t="s">
        <v>1</v>
      </c>
      <c r="F145" s="178" t="s">
        <v>264</v>
      </c>
      <c r="H145" s="179">
        <v>24.51</v>
      </c>
      <c r="I145" s="180"/>
      <c r="L145" s="176"/>
      <c r="M145" s="181"/>
      <c r="T145" s="182"/>
      <c r="AT145" s="177" t="s">
        <v>260</v>
      </c>
      <c r="AU145" s="177" t="s">
        <v>82</v>
      </c>
      <c r="AV145" s="13" t="s">
        <v>79</v>
      </c>
      <c r="AW145" s="13" t="s">
        <v>27</v>
      </c>
      <c r="AX145" s="13" t="s">
        <v>70</v>
      </c>
      <c r="AY145" s="177" t="s">
        <v>120</v>
      </c>
    </row>
    <row r="146" spans="2:65" s="12" customFormat="1">
      <c r="B146" s="169"/>
      <c r="D146" s="170" t="s">
        <v>260</v>
      </c>
      <c r="E146" s="171" t="s">
        <v>1</v>
      </c>
      <c r="F146" s="172" t="s">
        <v>265</v>
      </c>
      <c r="H146" s="171" t="s">
        <v>1</v>
      </c>
      <c r="I146" s="173"/>
      <c r="L146" s="169"/>
      <c r="M146" s="174"/>
      <c r="T146" s="175"/>
      <c r="AT146" s="171" t="s">
        <v>260</v>
      </c>
      <c r="AU146" s="171" t="s">
        <v>82</v>
      </c>
      <c r="AV146" s="12" t="s">
        <v>75</v>
      </c>
      <c r="AW146" s="12" t="s">
        <v>27</v>
      </c>
      <c r="AX146" s="12" t="s">
        <v>70</v>
      </c>
      <c r="AY146" s="171" t="s">
        <v>120</v>
      </c>
    </row>
    <row r="147" spans="2:65" s="13" customFormat="1">
      <c r="B147" s="176"/>
      <c r="D147" s="170" t="s">
        <v>260</v>
      </c>
      <c r="E147" s="177" t="s">
        <v>1</v>
      </c>
      <c r="F147" s="178" t="s">
        <v>266</v>
      </c>
      <c r="H147" s="179">
        <v>13.76</v>
      </c>
      <c r="I147" s="180"/>
      <c r="L147" s="176"/>
      <c r="M147" s="181"/>
      <c r="T147" s="182"/>
      <c r="AT147" s="177" t="s">
        <v>260</v>
      </c>
      <c r="AU147" s="177" t="s">
        <v>82</v>
      </c>
      <c r="AV147" s="13" t="s">
        <v>79</v>
      </c>
      <c r="AW147" s="13" t="s">
        <v>27</v>
      </c>
      <c r="AX147" s="13" t="s">
        <v>70</v>
      </c>
      <c r="AY147" s="177" t="s">
        <v>120</v>
      </c>
    </row>
    <row r="148" spans="2:65" s="12" customFormat="1">
      <c r="B148" s="169"/>
      <c r="D148" s="170" t="s">
        <v>260</v>
      </c>
      <c r="E148" s="171" t="s">
        <v>1</v>
      </c>
      <c r="F148" s="172" t="s">
        <v>267</v>
      </c>
      <c r="H148" s="171" t="s">
        <v>1</v>
      </c>
      <c r="I148" s="173"/>
      <c r="L148" s="169"/>
      <c r="M148" s="174"/>
      <c r="T148" s="175"/>
      <c r="AT148" s="171" t="s">
        <v>260</v>
      </c>
      <c r="AU148" s="171" t="s">
        <v>82</v>
      </c>
      <c r="AV148" s="12" t="s">
        <v>75</v>
      </c>
      <c r="AW148" s="12" t="s">
        <v>27</v>
      </c>
      <c r="AX148" s="12" t="s">
        <v>70</v>
      </c>
      <c r="AY148" s="171" t="s">
        <v>120</v>
      </c>
    </row>
    <row r="149" spans="2:65" s="13" customFormat="1">
      <c r="B149" s="176"/>
      <c r="D149" s="170" t="s">
        <v>260</v>
      </c>
      <c r="E149" s="177" t="s">
        <v>1</v>
      </c>
      <c r="F149" s="178" t="s">
        <v>268</v>
      </c>
      <c r="H149" s="179">
        <v>10.8</v>
      </c>
      <c r="I149" s="180"/>
      <c r="L149" s="176"/>
      <c r="M149" s="181"/>
      <c r="T149" s="182"/>
      <c r="AT149" s="177" t="s">
        <v>260</v>
      </c>
      <c r="AU149" s="177" t="s">
        <v>82</v>
      </c>
      <c r="AV149" s="13" t="s">
        <v>79</v>
      </c>
      <c r="AW149" s="13" t="s">
        <v>27</v>
      </c>
      <c r="AX149" s="13" t="s">
        <v>70</v>
      </c>
      <c r="AY149" s="177" t="s">
        <v>120</v>
      </c>
    </row>
    <row r="150" spans="2:65" s="12" customFormat="1">
      <c r="B150" s="169"/>
      <c r="D150" s="170" t="s">
        <v>260</v>
      </c>
      <c r="E150" s="171" t="s">
        <v>1</v>
      </c>
      <c r="F150" s="172" t="s">
        <v>269</v>
      </c>
      <c r="H150" s="171" t="s">
        <v>1</v>
      </c>
      <c r="I150" s="173"/>
      <c r="L150" s="169"/>
      <c r="M150" s="174"/>
      <c r="T150" s="175"/>
      <c r="AT150" s="171" t="s">
        <v>260</v>
      </c>
      <c r="AU150" s="171" t="s">
        <v>82</v>
      </c>
      <c r="AV150" s="12" t="s">
        <v>75</v>
      </c>
      <c r="AW150" s="12" t="s">
        <v>27</v>
      </c>
      <c r="AX150" s="12" t="s">
        <v>70</v>
      </c>
      <c r="AY150" s="171" t="s">
        <v>120</v>
      </c>
    </row>
    <row r="151" spans="2:65" s="13" customFormat="1">
      <c r="B151" s="176"/>
      <c r="D151" s="170" t="s">
        <v>260</v>
      </c>
      <c r="E151" s="177" t="s">
        <v>1</v>
      </c>
      <c r="F151" s="178" t="s">
        <v>270</v>
      </c>
      <c r="H151" s="179">
        <v>8.8350000000000009</v>
      </c>
      <c r="I151" s="180"/>
      <c r="L151" s="176"/>
      <c r="M151" s="181"/>
      <c r="T151" s="182"/>
      <c r="AT151" s="177" t="s">
        <v>260</v>
      </c>
      <c r="AU151" s="177" t="s">
        <v>82</v>
      </c>
      <c r="AV151" s="13" t="s">
        <v>79</v>
      </c>
      <c r="AW151" s="13" t="s">
        <v>27</v>
      </c>
      <c r="AX151" s="13" t="s">
        <v>70</v>
      </c>
      <c r="AY151" s="177" t="s">
        <v>120</v>
      </c>
    </row>
    <row r="152" spans="2:65" s="12" customFormat="1">
      <c r="B152" s="169"/>
      <c r="D152" s="170" t="s">
        <v>260</v>
      </c>
      <c r="E152" s="171" t="s">
        <v>1</v>
      </c>
      <c r="F152" s="172" t="s">
        <v>271</v>
      </c>
      <c r="H152" s="171" t="s">
        <v>1</v>
      </c>
      <c r="I152" s="173"/>
      <c r="L152" s="169"/>
      <c r="M152" s="174"/>
      <c r="T152" s="175"/>
      <c r="AT152" s="171" t="s">
        <v>260</v>
      </c>
      <c r="AU152" s="171" t="s">
        <v>82</v>
      </c>
      <c r="AV152" s="12" t="s">
        <v>75</v>
      </c>
      <c r="AW152" s="12" t="s">
        <v>27</v>
      </c>
      <c r="AX152" s="12" t="s">
        <v>70</v>
      </c>
      <c r="AY152" s="171" t="s">
        <v>120</v>
      </c>
    </row>
    <row r="153" spans="2:65" s="13" customFormat="1">
      <c r="B153" s="176"/>
      <c r="D153" s="170" t="s">
        <v>260</v>
      </c>
      <c r="E153" s="177" t="s">
        <v>1</v>
      </c>
      <c r="F153" s="178" t="s">
        <v>272</v>
      </c>
      <c r="H153" s="179">
        <v>1.8</v>
      </c>
      <c r="I153" s="180"/>
      <c r="L153" s="176"/>
      <c r="M153" s="181"/>
      <c r="T153" s="182"/>
      <c r="AT153" s="177" t="s">
        <v>260</v>
      </c>
      <c r="AU153" s="177" t="s">
        <v>82</v>
      </c>
      <c r="AV153" s="13" t="s">
        <v>79</v>
      </c>
      <c r="AW153" s="13" t="s">
        <v>27</v>
      </c>
      <c r="AX153" s="13" t="s">
        <v>70</v>
      </c>
      <c r="AY153" s="177" t="s">
        <v>120</v>
      </c>
    </row>
    <row r="154" spans="2:65" s="14" customFormat="1">
      <c r="B154" s="183"/>
      <c r="D154" s="170" t="s">
        <v>260</v>
      </c>
      <c r="E154" s="184" t="s">
        <v>1</v>
      </c>
      <c r="F154" s="185" t="s">
        <v>273</v>
      </c>
      <c r="H154" s="186">
        <v>71.315000000000012</v>
      </c>
      <c r="I154" s="187"/>
      <c r="L154" s="183"/>
      <c r="M154" s="188"/>
      <c r="T154" s="189"/>
      <c r="AT154" s="184" t="s">
        <v>260</v>
      </c>
      <c r="AU154" s="184" t="s">
        <v>82</v>
      </c>
      <c r="AV154" s="14" t="s">
        <v>127</v>
      </c>
      <c r="AW154" s="14" t="s">
        <v>27</v>
      </c>
      <c r="AX154" s="14" t="s">
        <v>75</v>
      </c>
      <c r="AY154" s="184" t="s">
        <v>120</v>
      </c>
    </row>
    <row r="155" spans="2:65" s="1" customFormat="1" ht="24.2" customHeight="1">
      <c r="B155" s="138"/>
      <c r="C155" s="139" t="s">
        <v>274</v>
      </c>
      <c r="D155" s="139" t="s">
        <v>123</v>
      </c>
      <c r="E155" s="140" t="s">
        <v>275</v>
      </c>
      <c r="F155" s="141" t="s">
        <v>276</v>
      </c>
      <c r="G155" s="142" t="s">
        <v>131</v>
      </c>
      <c r="H155" s="143">
        <v>71.314999999999998</v>
      </c>
      <c r="I155" s="144"/>
      <c r="J155" s="145">
        <f>ROUND(I155*H155,2)</f>
        <v>0</v>
      </c>
      <c r="K155" s="146"/>
      <c r="L155" s="31"/>
      <c r="M155" s="147" t="s">
        <v>1</v>
      </c>
      <c r="N155" s="148" t="s">
        <v>36</v>
      </c>
      <c r="P155" s="149">
        <f>O155*H155</f>
        <v>0</v>
      </c>
      <c r="Q155" s="149">
        <v>2.7539999999999999E-2</v>
      </c>
      <c r="R155" s="149">
        <f>Q155*H155</f>
        <v>1.9640150999999999</v>
      </c>
      <c r="S155" s="149">
        <v>0</v>
      </c>
      <c r="T155" s="150">
        <f>S155*H155</f>
        <v>0</v>
      </c>
      <c r="AR155" s="151" t="s">
        <v>127</v>
      </c>
      <c r="AT155" s="151" t="s">
        <v>123</v>
      </c>
      <c r="AU155" s="151" t="s">
        <v>82</v>
      </c>
      <c r="AY155" s="16" t="s">
        <v>120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6" t="s">
        <v>79</v>
      </c>
      <c r="BK155" s="152">
        <f>ROUND(I155*H155,2)</f>
        <v>0</v>
      </c>
      <c r="BL155" s="16" t="s">
        <v>127</v>
      </c>
      <c r="BM155" s="151" t="s">
        <v>277</v>
      </c>
    </row>
    <row r="156" spans="2:65" s="12" customFormat="1">
      <c r="B156" s="169"/>
      <c r="D156" s="170" t="s">
        <v>260</v>
      </c>
      <c r="E156" s="171" t="s">
        <v>1</v>
      </c>
      <c r="F156" s="172" t="s">
        <v>261</v>
      </c>
      <c r="H156" s="171" t="s">
        <v>1</v>
      </c>
      <c r="I156" s="173"/>
      <c r="L156" s="169"/>
      <c r="M156" s="174"/>
      <c r="T156" s="175"/>
      <c r="AT156" s="171" t="s">
        <v>260</v>
      </c>
      <c r="AU156" s="171" t="s">
        <v>82</v>
      </c>
      <c r="AV156" s="12" t="s">
        <v>75</v>
      </c>
      <c r="AW156" s="12" t="s">
        <v>27</v>
      </c>
      <c r="AX156" s="12" t="s">
        <v>70</v>
      </c>
      <c r="AY156" s="171" t="s">
        <v>120</v>
      </c>
    </row>
    <row r="157" spans="2:65" s="13" customFormat="1">
      <c r="B157" s="176"/>
      <c r="D157" s="170" t="s">
        <v>260</v>
      </c>
      <c r="E157" s="177" t="s">
        <v>1</v>
      </c>
      <c r="F157" s="178" t="s">
        <v>262</v>
      </c>
      <c r="H157" s="179">
        <v>11.61</v>
      </c>
      <c r="I157" s="180"/>
      <c r="L157" s="176"/>
      <c r="M157" s="181"/>
      <c r="T157" s="182"/>
      <c r="AT157" s="177" t="s">
        <v>260</v>
      </c>
      <c r="AU157" s="177" t="s">
        <v>82</v>
      </c>
      <c r="AV157" s="13" t="s">
        <v>79</v>
      </c>
      <c r="AW157" s="13" t="s">
        <v>27</v>
      </c>
      <c r="AX157" s="13" t="s">
        <v>70</v>
      </c>
      <c r="AY157" s="177" t="s">
        <v>120</v>
      </c>
    </row>
    <row r="158" spans="2:65" s="12" customFormat="1">
      <c r="B158" s="169"/>
      <c r="D158" s="170" t="s">
        <v>260</v>
      </c>
      <c r="E158" s="171" t="s">
        <v>1</v>
      </c>
      <c r="F158" s="172" t="s">
        <v>263</v>
      </c>
      <c r="H158" s="171" t="s">
        <v>1</v>
      </c>
      <c r="I158" s="173"/>
      <c r="L158" s="169"/>
      <c r="M158" s="174"/>
      <c r="T158" s="175"/>
      <c r="AT158" s="171" t="s">
        <v>260</v>
      </c>
      <c r="AU158" s="171" t="s">
        <v>82</v>
      </c>
      <c r="AV158" s="12" t="s">
        <v>75</v>
      </c>
      <c r="AW158" s="12" t="s">
        <v>27</v>
      </c>
      <c r="AX158" s="12" t="s">
        <v>70</v>
      </c>
      <c r="AY158" s="171" t="s">
        <v>120</v>
      </c>
    </row>
    <row r="159" spans="2:65" s="13" customFormat="1">
      <c r="B159" s="176"/>
      <c r="D159" s="170" t="s">
        <v>260</v>
      </c>
      <c r="E159" s="177" t="s">
        <v>1</v>
      </c>
      <c r="F159" s="178" t="s">
        <v>264</v>
      </c>
      <c r="H159" s="179">
        <v>24.51</v>
      </c>
      <c r="I159" s="180"/>
      <c r="L159" s="176"/>
      <c r="M159" s="181"/>
      <c r="T159" s="182"/>
      <c r="AT159" s="177" t="s">
        <v>260</v>
      </c>
      <c r="AU159" s="177" t="s">
        <v>82</v>
      </c>
      <c r="AV159" s="13" t="s">
        <v>79</v>
      </c>
      <c r="AW159" s="13" t="s">
        <v>27</v>
      </c>
      <c r="AX159" s="13" t="s">
        <v>70</v>
      </c>
      <c r="AY159" s="177" t="s">
        <v>120</v>
      </c>
    </row>
    <row r="160" spans="2:65" s="12" customFormat="1">
      <c r="B160" s="169"/>
      <c r="D160" s="170" t="s">
        <v>260</v>
      </c>
      <c r="E160" s="171" t="s">
        <v>1</v>
      </c>
      <c r="F160" s="172" t="s">
        <v>265</v>
      </c>
      <c r="H160" s="171" t="s">
        <v>1</v>
      </c>
      <c r="I160" s="173"/>
      <c r="L160" s="169"/>
      <c r="M160" s="174"/>
      <c r="T160" s="175"/>
      <c r="AT160" s="171" t="s">
        <v>260</v>
      </c>
      <c r="AU160" s="171" t="s">
        <v>82</v>
      </c>
      <c r="AV160" s="12" t="s">
        <v>75</v>
      </c>
      <c r="AW160" s="12" t="s">
        <v>27</v>
      </c>
      <c r="AX160" s="12" t="s">
        <v>70</v>
      </c>
      <c r="AY160" s="171" t="s">
        <v>120</v>
      </c>
    </row>
    <row r="161" spans="2:65" s="13" customFormat="1">
      <c r="B161" s="176"/>
      <c r="D161" s="170" t="s">
        <v>260</v>
      </c>
      <c r="E161" s="177" t="s">
        <v>1</v>
      </c>
      <c r="F161" s="178" t="s">
        <v>266</v>
      </c>
      <c r="H161" s="179">
        <v>13.76</v>
      </c>
      <c r="I161" s="180"/>
      <c r="L161" s="176"/>
      <c r="M161" s="181"/>
      <c r="T161" s="182"/>
      <c r="AT161" s="177" t="s">
        <v>260</v>
      </c>
      <c r="AU161" s="177" t="s">
        <v>82</v>
      </c>
      <c r="AV161" s="13" t="s">
        <v>79</v>
      </c>
      <c r="AW161" s="13" t="s">
        <v>27</v>
      </c>
      <c r="AX161" s="13" t="s">
        <v>70</v>
      </c>
      <c r="AY161" s="177" t="s">
        <v>120</v>
      </c>
    </row>
    <row r="162" spans="2:65" s="12" customFormat="1">
      <c r="B162" s="169"/>
      <c r="D162" s="170" t="s">
        <v>260</v>
      </c>
      <c r="E162" s="171" t="s">
        <v>1</v>
      </c>
      <c r="F162" s="172" t="s">
        <v>267</v>
      </c>
      <c r="H162" s="171" t="s">
        <v>1</v>
      </c>
      <c r="I162" s="173"/>
      <c r="L162" s="169"/>
      <c r="M162" s="174"/>
      <c r="T162" s="175"/>
      <c r="AT162" s="171" t="s">
        <v>260</v>
      </c>
      <c r="AU162" s="171" t="s">
        <v>82</v>
      </c>
      <c r="AV162" s="12" t="s">
        <v>75</v>
      </c>
      <c r="AW162" s="12" t="s">
        <v>27</v>
      </c>
      <c r="AX162" s="12" t="s">
        <v>70</v>
      </c>
      <c r="AY162" s="171" t="s">
        <v>120</v>
      </c>
    </row>
    <row r="163" spans="2:65" s="13" customFormat="1">
      <c r="B163" s="176"/>
      <c r="D163" s="170" t="s">
        <v>260</v>
      </c>
      <c r="E163" s="177" t="s">
        <v>1</v>
      </c>
      <c r="F163" s="178" t="s">
        <v>268</v>
      </c>
      <c r="H163" s="179">
        <v>10.8</v>
      </c>
      <c r="I163" s="180"/>
      <c r="L163" s="176"/>
      <c r="M163" s="181"/>
      <c r="T163" s="182"/>
      <c r="AT163" s="177" t="s">
        <v>260</v>
      </c>
      <c r="AU163" s="177" t="s">
        <v>82</v>
      </c>
      <c r="AV163" s="13" t="s">
        <v>79</v>
      </c>
      <c r="AW163" s="13" t="s">
        <v>27</v>
      </c>
      <c r="AX163" s="13" t="s">
        <v>70</v>
      </c>
      <c r="AY163" s="177" t="s">
        <v>120</v>
      </c>
    </row>
    <row r="164" spans="2:65" s="12" customFormat="1">
      <c r="B164" s="169"/>
      <c r="D164" s="170" t="s">
        <v>260</v>
      </c>
      <c r="E164" s="171" t="s">
        <v>1</v>
      </c>
      <c r="F164" s="172" t="s">
        <v>269</v>
      </c>
      <c r="H164" s="171" t="s">
        <v>1</v>
      </c>
      <c r="I164" s="173"/>
      <c r="L164" s="169"/>
      <c r="M164" s="174"/>
      <c r="T164" s="175"/>
      <c r="AT164" s="171" t="s">
        <v>260</v>
      </c>
      <c r="AU164" s="171" t="s">
        <v>82</v>
      </c>
      <c r="AV164" s="12" t="s">
        <v>75</v>
      </c>
      <c r="AW164" s="12" t="s">
        <v>27</v>
      </c>
      <c r="AX164" s="12" t="s">
        <v>70</v>
      </c>
      <c r="AY164" s="171" t="s">
        <v>120</v>
      </c>
    </row>
    <row r="165" spans="2:65" s="13" customFormat="1">
      <c r="B165" s="176"/>
      <c r="D165" s="170" t="s">
        <v>260</v>
      </c>
      <c r="E165" s="177" t="s">
        <v>1</v>
      </c>
      <c r="F165" s="178" t="s">
        <v>270</v>
      </c>
      <c r="H165" s="179">
        <v>8.8350000000000009</v>
      </c>
      <c r="I165" s="180"/>
      <c r="L165" s="176"/>
      <c r="M165" s="181"/>
      <c r="T165" s="182"/>
      <c r="AT165" s="177" t="s">
        <v>260</v>
      </c>
      <c r="AU165" s="177" t="s">
        <v>82</v>
      </c>
      <c r="AV165" s="13" t="s">
        <v>79</v>
      </c>
      <c r="AW165" s="13" t="s">
        <v>27</v>
      </c>
      <c r="AX165" s="13" t="s">
        <v>70</v>
      </c>
      <c r="AY165" s="177" t="s">
        <v>120</v>
      </c>
    </row>
    <row r="166" spans="2:65" s="12" customFormat="1">
      <c r="B166" s="169"/>
      <c r="D166" s="170" t="s">
        <v>260</v>
      </c>
      <c r="E166" s="171" t="s">
        <v>1</v>
      </c>
      <c r="F166" s="172" t="s">
        <v>271</v>
      </c>
      <c r="H166" s="171" t="s">
        <v>1</v>
      </c>
      <c r="I166" s="173"/>
      <c r="L166" s="169"/>
      <c r="M166" s="174"/>
      <c r="T166" s="175"/>
      <c r="AT166" s="171" t="s">
        <v>260</v>
      </c>
      <c r="AU166" s="171" t="s">
        <v>82</v>
      </c>
      <c r="AV166" s="12" t="s">
        <v>75</v>
      </c>
      <c r="AW166" s="12" t="s">
        <v>27</v>
      </c>
      <c r="AX166" s="12" t="s">
        <v>70</v>
      </c>
      <c r="AY166" s="171" t="s">
        <v>120</v>
      </c>
    </row>
    <row r="167" spans="2:65" s="13" customFormat="1">
      <c r="B167" s="176"/>
      <c r="D167" s="170" t="s">
        <v>260</v>
      </c>
      <c r="E167" s="177" t="s">
        <v>1</v>
      </c>
      <c r="F167" s="178" t="s">
        <v>272</v>
      </c>
      <c r="H167" s="179">
        <v>1.8</v>
      </c>
      <c r="I167" s="180"/>
      <c r="L167" s="176"/>
      <c r="M167" s="181"/>
      <c r="T167" s="182"/>
      <c r="AT167" s="177" t="s">
        <v>260</v>
      </c>
      <c r="AU167" s="177" t="s">
        <v>82</v>
      </c>
      <c r="AV167" s="13" t="s">
        <v>79</v>
      </c>
      <c r="AW167" s="13" t="s">
        <v>27</v>
      </c>
      <c r="AX167" s="13" t="s">
        <v>70</v>
      </c>
      <c r="AY167" s="177" t="s">
        <v>120</v>
      </c>
    </row>
    <row r="168" spans="2:65" s="14" customFormat="1">
      <c r="B168" s="183"/>
      <c r="D168" s="170" t="s">
        <v>260</v>
      </c>
      <c r="E168" s="184" t="s">
        <v>1</v>
      </c>
      <c r="F168" s="185" t="s">
        <v>273</v>
      </c>
      <c r="H168" s="186">
        <v>71.315000000000012</v>
      </c>
      <c r="I168" s="187"/>
      <c r="L168" s="183"/>
      <c r="M168" s="188"/>
      <c r="T168" s="189"/>
      <c r="AT168" s="184" t="s">
        <v>260</v>
      </c>
      <c r="AU168" s="184" t="s">
        <v>82</v>
      </c>
      <c r="AV168" s="14" t="s">
        <v>127</v>
      </c>
      <c r="AW168" s="14" t="s">
        <v>27</v>
      </c>
      <c r="AX168" s="14" t="s">
        <v>75</v>
      </c>
      <c r="AY168" s="184" t="s">
        <v>120</v>
      </c>
    </row>
    <row r="169" spans="2:65" s="1" customFormat="1" ht="16.5" customHeight="1">
      <c r="B169" s="138"/>
      <c r="C169" s="139" t="s">
        <v>75</v>
      </c>
      <c r="D169" s="139" t="s">
        <v>123</v>
      </c>
      <c r="E169" s="140" t="s">
        <v>202</v>
      </c>
      <c r="F169" s="141" t="s">
        <v>203</v>
      </c>
      <c r="G169" s="142" t="s">
        <v>131</v>
      </c>
      <c r="H169" s="143">
        <v>150</v>
      </c>
      <c r="I169" s="144"/>
      <c r="J169" s="145">
        <f>ROUND(I169*H169,2)</f>
        <v>0</v>
      </c>
      <c r="K169" s="146"/>
      <c r="L169" s="31"/>
      <c r="M169" s="147" t="s">
        <v>1</v>
      </c>
      <c r="N169" s="148" t="s">
        <v>36</v>
      </c>
      <c r="P169" s="149">
        <f>O169*H169</f>
        <v>0</v>
      </c>
      <c r="Q169" s="149">
        <v>6.3990000000000002E-3</v>
      </c>
      <c r="R169" s="149">
        <f>Q169*H169</f>
        <v>0.95984999999999998</v>
      </c>
      <c r="S169" s="149">
        <v>0</v>
      </c>
      <c r="T169" s="150">
        <f>S169*H169</f>
        <v>0</v>
      </c>
      <c r="AR169" s="151" t="s">
        <v>127</v>
      </c>
      <c r="AT169" s="151" t="s">
        <v>123</v>
      </c>
      <c r="AU169" s="151" t="s">
        <v>82</v>
      </c>
      <c r="AY169" s="16" t="s">
        <v>120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6" t="s">
        <v>79</v>
      </c>
      <c r="BK169" s="152">
        <f>ROUND(I169*H169,2)</f>
        <v>0</v>
      </c>
      <c r="BL169" s="16" t="s">
        <v>127</v>
      </c>
      <c r="BM169" s="151" t="s">
        <v>278</v>
      </c>
    </row>
    <row r="170" spans="2:65" s="1" customFormat="1" ht="37.9" customHeight="1">
      <c r="B170" s="138"/>
      <c r="C170" s="139" t="s">
        <v>279</v>
      </c>
      <c r="D170" s="139" t="s">
        <v>123</v>
      </c>
      <c r="E170" s="140" t="s">
        <v>280</v>
      </c>
      <c r="F170" s="141" t="s">
        <v>281</v>
      </c>
      <c r="G170" s="142" t="s">
        <v>126</v>
      </c>
      <c r="H170" s="143">
        <v>1</v>
      </c>
      <c r="I170" s="144"/>
      <c r="J170" s="145">
        <f>ROUND(I170*H170,2)</f>
        <v>0</v>
      </c>
      <c r="K170" s="146"/>
      <c r="L170" s="31"/>
      <c r="M170" s="147" t="s">
        <v>1</v>
      </c>
      <c r="N170" s="148" t="s">
        <v>36</v>
      </c>
      <c r="P170" s="149">
        <f>O170*H170</f>
        <v>0</v>
      </c>
      <c r="Q170" s="149">
        <v>6.4000000000000003E-3</v>
      </c>
      <c r="R170" s="149">
        <f>Q170*H170</f>
        <v>6.4000000000000003E-3</v>
      </c>
      <c r="S170" s="149">
        <v>0</v>
      </c>
      <c r="T170" s="150">
        <f>S170*H170</f>
        <v>0</v>
      </c>
      <c r="AR170" s="151" t="s">
        <v>155</v>
      </c>
      <c r="AT170" s="151" t="s">
        <v>123</v>
      </c>
      <c r="AU170" s="151" t="s">
        <v>82</v>
      </c>
      <c r="AY170" s="16" t="s">
        <v>120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6" t="s">
        <v>79</v>
      </c>
      <c r="BK170" s="152">
        <f>ROUND(I170*H170,2)</f>
        <v>0</v>
      </c>
      <c r="BL170" s="16" t="s">
        <v>155</v>
      </c>
      <c r="BM170" s="151" t="s">
        <v>282</v>
      </c>
    </row>
    <row r="171" spans="2:65" s="1" customFormat="1" ht="24.2" customHeight="1">
      <c r="B171" s="138"/>
      <c r="C171" s="139" t="s">
        <v>283</v>
      </c>
      <c r="D171" s="139" t="s">
        <v>123</v>
      </c>
      <c r="E171" s="140" t="s">
        <v>284</v>
      </c>
      <c r="F171" s="141" t="s">
        <v>285</v>
      </c>
      <c r="G171" s="142" t="s">
        <v>131</v>
      </c>
      <c r="H171" s="143">
        <v>42</v>
      </c>
      <c r="I171" s="144"/>
      <c r="J171" s="145">
        <f>ROUND(I171*H171,2)</f>
        <v>0</v>
      </c>
      <c r="K171" s="146"/>
      <c r="L171" s="31"/>
      <c r="M171" s="147" t="s">
        <v>1</v>
      </c>
      <c r="N171" s="148" t="s">
        <v>36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AR171" s="151" t="s">
        <v>127</v>
      </c>
      <c r="AT171" s="151" t="s">
        <v>123</v>
      </c>
      <c r="AU171" s="151" t="s">
        <v>82</v>
      </c>
      <c r="AY171" s="16" t="s">
        <v>120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6" t="s">
        <v>79</v>
      </c>
      <c r="BK171" s="152">
        <f>ROUND(I171*H171,2)</f>
        <v>0</v>
      </c>
      <c r="BL171" s="16" t="s">
        <v>127</v>
      </c>
      <c r="BM171" s="151" t="s">
        <v>286</v>
      </c>
    </row>
    <row r="172" spans="2:65" s="1" customFormat="1" ht="24.2" customHeight="1">
      <c r="B172" s="138"/>
      <c r="C172" s="139" t="s">
        <v>287</v>
      </c>
      <c r="D172" s="139" t="s">
        <v>123</v>
      </c>
      <c r="E172" s="140" t="s">
        <v>142</v>
      </c>
      <c r="F172" s="141" t="s">
        <v>143</v>
      </c>
      <c r="G172" s="142" t="s">
        <v>131</v>
      </c>
      <c r="H172" s="143">
        <v>28.05</v>
      </c>
      <c r="I172" s="144"/>
      <c r="J172" s="145">
        <f>ROUND(I172*H172,2)</f>
        <v>0</v>
      </c>
      <c r="K172" s="146"/>
      <c r="L172" s="31"/>
      <c r="M172" s="147" t="s">
        <v>1</v>
      </c>
      <c r="N172" s="148" t="s">
        <v>36</v>
      </c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AR172" s="151" t="s">
        <v>127</v>
      </c>
      <c r="AT172" s="151" t="s">
        <v>123</v>
      </c>
      <c r="AU172" s="151" t="s">
        <v>82</v>
      </c>
      <c r="AY172" s="16" t="s">
        <v>120</v>
      </c>
      <c r="BE172" s="152">
        <f>IF(N172="základná",J172,0)</f>
        <v>0</v>
      </c>
      <c r="BF172" s="152">
        <f>IF(N172="znížená",J172,0)</f>
        <v>0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6" t="s">
        <v>79</v>
      </c>
      <c r="BK172" s="152">
        <f>ROUND(I172*H172,2)</f>
        <v>0</v>
      </c>
      <c r="BL172" s="16" t="s">
        <v>127</v>
      </c>
      <c r="BM172" s="151" t="s">
        <v>288</v>
      </c>
    </row>
    <row r="173" spans="2:65" s="11" customFormat="1" ht="22.9" customHeight="1">
      <c r="B173" s="126"/>
      <c r="D173" s="127" t="s">
        <v>69</v>
      </c>
      <c r="E173" s="136" t="s">
        <v>153</v>
      </c>
      <c r="F173" s="136" t="s">
        <v>154</v>
      </c>
      <c r="I173" s="129"/>
      <c r="J173" s="137">
        <f>BK173</f>
        <v>0</v>
      </c>
      <c r="L173" s="126"/>
      <c r="M173" s="131"/>
      <c r="P173" s="132">
        <f>SUM(P174:P200)</f>
        <v>0</v>
      </c>
      <c r="R173" s="132">
        <f>SUM(R174:R200)</f>
        <v>0</v>
      </c>
      <c r="T173" s="133">
        <f>SUM(T174:T200)</f>
        <v>6.5588250000000006</v>
      </c>
      <c r="AR173" s="127" t="s">
        <v>75</v>
      </c>
      <c r="AT173" s="134" t="s">
        <v>69</v>
      </c>
      <c r="AU173" s="134" t="s">
        <v>75</v>
      </c>
      <c r="AY173" s="127" t="s">
        <v>120</v>
      </c>
      <c r="BK173" s="135">
        <f>SUM(BK174:BK200)</f>
        <v>0</v>
      </c>
    </row>
    <row r="174" spans="2:65" s="1" customFormat="1" ht="55.5" customHeight="1">
      <c r="B174" s="138"/>
      <c r="C174" s="139" t="s">
        <v>289</v>
      </c>
      <c r="D174" s="139" t="s">
        <v>123</v>
      </c>
      <c r="E174" s="140" t="s">
        <v>290</v>
      </c>
      <c r="F174" s="141" t="s">
        <v>291</v>
      </c>
      <c r="G174" s="142" t="s">
        <v>131</v>
      </c>
      <c r="H174" s="143">
        <v>14.025</v>
      </c>
      <c r="I174" s="144"/>
      <c r="J174" s="145">
        <f>ROUND(I174*H174,2)</f>
        <v>0</v>
      </c>
      <c r="K174" s="146"/>
      <c r="L174" s="31"/>
      <c r="M174" s="147" t="s">
        <v>1</v>
      </c>
      <c r="N174" s="148" t="s">
        <v>36</v>
      </c>
      <c r="P174" s="149">
        <f>O174*H174</f>
        <v>0</v>
      </c>
      <c r="Q174" s="149">
        <v>0</v>
      </c>
      <c r="R174" s="149">
        <f>Q174*H174</f>
        <v>0</v>
      </c>
      <c r="S174" s="149">
        <v>0.26100000000000001</v>
      </c>
      <c r="T174" s="150">
        <f>S174*H174</f>
        <v>3.6605250000000003</v>
      </c>
      <c r="AR174" s="151" t="s">
        <v>127</v>
      </c>
      <c r="AT174" s="151" t="s">
        <v>123</v>
      </c>
      <c r="AU174" s="151" t="s">
        <v>79</v>
      </c>
      <c r="AY174" s="16" t="s">
        <v>120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6" t="s">
        <v>79</v>
      </c>
      <c r="BK174" s="152">
        <f>ROUND(I174*H174,2)</f>
        <v>0</v>
      </c>
      <c r="BL174" s="16" t="s">
        <v>127</v>
      </c>
      <c r="BM174" s="151" t="s">
        <v>292</v>
      </c>
    </row>
    <row r="175" spans="2:65" s="12" customFormat="1">
      <c r="B175" s="169"/>
      <c r="D175" s="170" t="s">
        <v>260</v>
      </c>
      <c r="E175" s="171" t="s">
        <v>1</v>
      </c>
      <c r="F175" s="172" t="s">
        <v>265</v>
      </c>
      <c r="H175" s="171" t="s">
        <v>1</v>
      </c>
      <c r="I175" s="173"/>
      <c r="L175" s="169"/>
      <c r="M175" s="174"/>
      <c r="T175" s="175"/>
      <c r="AT175" s="171" t="s">
        <v>260</v>
      </c>
      <c r="AU175" s="171" t="s">
        <v>79</v>
      </c>
      <c r="AV175" s="12" t="s">
        <v>75</v>
      </c>
      <c r="AW175" s="12" t="s">
        <v>27</v>
      </c>
      <c r="AX175" s="12" t="s">
        <v>70</v>
      </c>
      <c r="AY175" s="171" t="s">
        <v>120</v>
      </c>
    </row>
    <row r="176" spans="2:65" s="13" customFormat="1">
      <c r="B176" s="176"/>
      <c r="D176" s="170" t="s">
        <v>260</v>
      </c>
      <c r="E176" s="177" t="s">
        <v>1</v>
      </c>
      <c r="F176" s="178" t="s">
        <v>293</v>
      </c>
      <c r="H176" s="179">
        <v>14.025</v>
      </c>
      <c r="I176" s="180"/>
      <c r="L176" s="176"/>
      <c r="M176" s="181"/>
      <c r="T176" s="182"/>
      <c r="AT176" s="177" t="s">
        <v>260</v>
      </c>
      <c r="AU176" s="177" t="s">
        <v>79</v>
      </c>
      <c r="AV176" s="13" t="s">
        <v>79</v>
      </c>
      <c r="AW176" s="13" t="s">
        <v>27</v>
      </c>
      <c r="AX176" s="13" t="s">
        <v>70</v>
      </c>
      <c r="AY176" s="177" t="s">
        <v>120</v>
      </c>
    </row>
    <row r="177" spans="2:65" s="14" customFormat="1">
      <c r="B177" s="183"/>
      <c r="D177" s="170" t="s">
        <v>260</v>
      </c>
      <c r="E177" s="184" t="s">
        <v>1</v>
      </c>
      <c r="F177" s="185" t="s">
        <v>273</v>
      </c>
      <c r="H177" s="186">
        <v>14.025</v>
      </c>
      <c r="I177" s="187"/>
      <c r="L177" s="183"/>
      <c r="M177" s="188"/>
      <c r="T177" s="189"/>
      <c r="AT177" s="184" t="s">
        <v>260</v>
      </c>
      <c r="AU177" s="184" t="s">
        <v>79</v>
      </c>
      <c r="AV177" s="14" t="s">
        <v>127</v>
      </c>
      <c r="AW177" s="14" t="s">
        <v>27</v>
      </c>
      <c r="AX177" s="14" t="s">
        <v>75</v>
      </c>
      <c r="AY177" s="184" t="s">
        <v>120</v>
      </c>
    </row>
    <row r="178" spans="2:65" s="1" customFormat="1" ht="33" customHeight="1">
      <c r="B178" s="138"/>
      <c r="C178" s="139" t="s">
        <v>188</v>
      </c>
      <c r="D178" s="139" t="s">
        <v>123</v>
      </c>
      <c r="E178" s="140" t="s">
        <v>294</v>
      </c>
      <c r="F178" s="141" t="s">
        <v>295</v>
      </c>
      <c r="G178" s="142" t="s">
        <v>131</v>
      </c>
      <c r="H178" s="143">
        <v>13.335000000000001</v>
      </c>
      <c r="I178" s="144"/>
      <c r="J178" s="145">
        <f>ROUND(I178*H178,2)</f>
        <v>0</v>
      </c>
      <c r="K178" s="146"/>
      <c r="L178" s="31"/>
      <c r="M178" s="147" t="s">
        <v>1</v>
      </c>
      <c r="N178" s="148" t="s">
        <v>36</v>
      </c>
      <c r="P178" s="149">
        <f>O178*H178</f>
        <v>0</v>
      </c>
      <c r="Q178" s="149">
        <v>0</v>
      </c>
      <c r="R178" s="149">
        <f>Q178*H178</f>
        <v>0</v>
      </c>
      <c r="S178" s="149">
        <v>0.02</v>
      </c>
      <c r="T178" s="150">
        <f>S178*H178</f>
        <v>0.26670000000000005</v>
      </c>
      <c r="AR178" s="151" t="s">
        <v>127</v>
      </c>
      <c r="AT178" s="151" t="s">
        <v>123</v>
      </c>
      <c r="AU178" s="151" t="s">
        <v>79</v>
      </c>
      <c r="AY178" s="16" t="s">
        <v>120</v>
      </c>
      <c r="BE178" s="152">
        <f>IF(N178="základná",J178,0)</f>
        <v>0</v>
      </c>
      <c r="BF178" s="152">
        <f>IF(N178="znížená",J178,0)</f>
        <v>0</v>
      </c>
      <c r="BG178" s="152">
        <f>IF(N178="zákl. prenesená",J178,0)</f>
        <v>0</v>
      </c>
      <c r="BH178" s="152">
        <f>IF(N178="zníž. prenesená",J178,0)</f>
        <v>0</v>
      </c>
      <c r="BI178" s="152">
        <f>IF(N178="nulová",J178,0)</f>
        <v>0</v>
      </c>
      <c r="BJ178" s="16" t="s">
        <v>79</v>
      </c>
      <c r="BK178" s="152">
        <f>ROUND(I178*H178,2)</f>
        <v>0</v>
      </c>
      <c r="BL178" s="16" t="s">
        <v>127</v>
      </c>
      <c r="BM178" s="151" t="s">
        <v>296</v>
      </c>
    </row>
    <row r="179" spans="2:65" s="12" customFormat="1">
      <c r="B179" s="169"/>
      <c r="D179" s="170" t="s">
        <v>260</v>
      </c>
      <c r="E179" s="171" t="s">
        <v>1</v>
      </c>
      <c r="F179" s="172" t="s">
        <v>271</v>
      </c>
      <c r="H179" s="171" t="s">
        <v>1</v>
      </c>
      <c r="I179" s="173"/>
      <c r="L179" s="169"/>
      <c r="M179" s="174"/>
      <c r="T179" s="175"/>
      <c r="AT179" s="171" t="s">
        <v>260</v>
      </c>
      <c r="AU179" s="171" t="s">
        <v>79</v>
      </c>
      <c r="AV179" s="12" t="s">
        <v>75</v>
      </c>
      <c r="AW179" s="12" t="s">
        <v>27</v>
      </c>
      <c r="AX179" s="12" t="s">
        <v>70</v>
      </c>
      <c r="AY179" s="171" t="s">
        <v>120</v>
      </c>
    </row>
    <row r="180" spans="2:65" s="13" customFormat="1">
      <c r="B180" s="176"/>
      <c r="D180" s="170" t="s">
        <v>260</v>
      </c>
      <c r="E180" s="177" t="s">
        <v>1</v>
      </c>
      <c r="F180" s="178" t="s">
        <v>272</v>
      </c>
      <c r="H180" s="179">
        <v>1.8</v>
      </c>
      <c r="I180" s="180"/>
      <c r="L180" s="176"/>
      <c r="M180" s="181"/>
      <c r="T180" s="182"/>
      <c r="AT180" s="177" t="s">
        <v>260</v>
      </c>
      <c r="AU180" s="177" t="s">
        <v>79</v>
      </c>
      <c r="AV180" s="13" t="s">
        <v>79</v>
      </c>
      <c r="AW180" s="13" t="s">
        <v>27</v>
      </c>
      <c r="AX180" s="13" t="s">
        <v>70</v>
      </c>
      <c r="AY180" s="177" t="s">
        <v>120</v>
      </c>
    </row>
    <row r="181" spans="2:65" s="12" customFormat="1">
      <c r="B181" s="169"/>
      <c r="D181" s="170" t="s">
        <v>260</v>
      </c>
      <c r="E181" s="171" t="s">
        <v>1</v>
      </c>
      <c r="F181" s="172" t="s">
        <v>297</v>
      </c>
      <c r="H181" s="171" t="s">
        <v>1</v>
      </c>
      <c r="I181" s="173"/>
      <c r="L181" s="169"/>
      <c r="M181" s="174"/>
      <c r="T181" s="175"/>
      <c r="AT181" s="171" t="s">
        <v>260</v>
      </c>
      <c r="AU181" s="171" t="s">
        <v>79</v>
      </c>
      <c r="AV181" s="12" t="s">
        <v>75</v>
      </c>
      <c r="AW181" s="12" t="s">
        <v>27</v>
      </c>
      <c r="AX181" s="12" t="s">
        <v>70</v>
      </c>
      <c r="AY181" s="171" t="s">
        <v>120</v>
      </c>
    </row>
    <row r="182" spans="2:65" s="13" customFormat="1">
      <c r="B182" s="176"/>
      <c r="D182" s="170" t="s">
        <v>260</v>
      </c>
      <c r="E182" s="177" t="s">
        <v>1</v>
      </c>
      <c r="F182" s="178" t="s">
        <v>298</v>
      </c>
      <c r="H182" s="179">
        <v>11.535</v>
      </c>
      <c r="I182" s="180"/>
      <c r="L182" s="176"/>
      <c r="M182" s="181"/>
      <c r="T182" s="182"/>
      <c r="AT182" s="177" t="s">
        <v>260</v>
      </c>
      <c r="AU182" s="177" t="s">
        <v>79</v>
      </c>
      <c r="AV182" s="13" t="s">
        <v>79</v>
      </c>
      <c r="AW182" s="13" t="s">
        <v>27</v>
      </c>
      <c r="AX182" s="13" t="s">
        <v>70</v>
      </c>
      <c r="AY182" s="177" t="s">
        <v>120</v>
      </c>
    </row>
    <row r="183" spans="2:65" s="14" customFormat="1">
      <c r="B183" s="183"/>
      <c r="D183" s="170" t="s">
        <v>260</v>
      </c>
      <c r="E183" s="184" t="s">
        <v>1</v>
      </c>
      <c r="F183" s="185" t="s">
        <v>273</v>
      </c>
      <c r="H183" s="186">
        <v>13.335000000000001</v>
      </c>
      <c r="I183" s="187"/>
      <c r="L183" s="183"/>
      <c r="M183" s="188"/>
      <c r="T183" s="189"/>
      <c r="AT183" s="184" t="s">
        <v>260</v>
      </c>
      <c r="AU183" s="184" t="s">
        <v>79</v>
      </c>
      <c r="AV183" s="14" t="s">
        <v>127</v>
      </c>
      <c r="AW183" s="14" t="s">
        <v>27</v>
      </c>
      <c r="AX183" s="14" t="s">
        <v>75</v>
      </c>
      <c r="AY183" s="184" t="s">
        <v>120</v>
      </c>
    </row>
    <row r="184" spans="2:65" s="1" customFormat="1" ht="37.9" customHeight="1">
      <c r="B184" s="138"/>
      <c r="C184" s="139" t="s">
        <v>184</v>
      </c>
      <c r="D184" s="139" t="s">
        <v>123</v>
      </c>
      <c r="E184" s="140" t="s">
        <v>299</v>
      </c>
      <c r="F184" s="141" t="s">
        <v>300</v>
      </c>
      <c r="G184" s="142" t="s">
        <v>131</v>
      </c>
      <c r="H184" s="143">
        <v>38.700000000000003</v>
      </c>
      <c r="I184" s="144"/>
      <c r="J184" s="145">
        <f>ROUND(I184*H184,2)</f>
        <v>0</v>
      </c>
      <c r="K184" s="146"/>
      <c r="L184" s="31"/>
      <c r="M184" s="147" t="s">
        <v>1</v>
      </c>
      <c r="N184" s="148" t="s">
        <v>36</v>
      </c>
      <c r="P184" s="149">
        <f>O184*H184</f>
        <v>0</v>
      </c>
      <c r="Q184" s="149">
        <v>0</v>
      </c>
      <c r="R184" s="149">
        <f>Q184*H184</f>
        <v>0</v>
      </c>
      <c r="S184" s="149">
        <v>6.8000000000000005E-2</v>
      </c>
      <c r="T184" s="150">
        <f>S184*H184</f>
        <v>2.6316000000000002</v>
      </c>
      <c r="AR184" s="151" t="s">
        <v>127</v>
      </c>
      <c r="AT184" s="151" t="s">
        <v>123</v>
      </c>
      <c r="AU184" s="151" t="s">
        <v>79</v>
      </c>
      <c r="AY184" s="16" t="s">
        <v>120</v>
      </c>
      <c r="BE184" s="152">
        <f>IF(N184="základná",J184,0)</f>
        <v>0</v>
      </c>
      <c r="BF184" s="152">
        <f>IF(N184="znížená",J184,0)</f>
        <v>0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6" t="s">
        <v>79</v>
      </c>
      <c r="BK184" s="152">
        <f>ROUND(I184*H184,2)</f>
        <v>0</v>
      </c>
      <c r="BL184" s="16" t="s">
        <v>127</v>
      </c>
      <c r="BM184" s="151" t="s">
        <v>301</v>
      </c>
    </row>
    <row r="185" spans="2:65" s="12" customFormat="1">
      <c r="B185" s="169"/>
      <c r="D185" s="170" t="s">
        <v>260</v>
      </c>
      <c r="E185" s="171" t="s">
        <v>1</v>
      </c>
      <c r="F185" s="172" t="s">
        <v>265</v>
      </c>
      <c r="H185" s="171" t="s">
        <v>1</v>
      </c>
      <c r="I185" s="173"/>
      <c r="L185" s="169"/>
      <c r="M185" s="174"/>
      <c r="T185" s="175"/>
      <c r="AT185" s="171" t="s">
        <v>260</v>
      </c>
      <c r="AU185" s="171" t="s">
        <v>79</v>
      </c>
      <c r="AV185" s="12" t="s">
        <v>75</v>
      </c>
      <c r="AW185" s="12" t="s">
        <v>27</v>
      </c>
      <c r="AX185" s="12" t="s">
        <v>70</v>
      </c>
      <c r="AY185" s="171" t="s">
        <v>120</v>
      </c>
    </row>
    <row r="186" spans="2:65" s="13" customFormat="1">
      <c r="B186" s="176"/>
      <c r="D186" s="170" t="s">
        <v>260</v>
      </c>
      <c r="E186" s="177" t="s">
        <v>1</v>
      </c>
      <c r="F186" s="178" t="s">
        <v>302</v>
      </c>
      <c r="H186" s="179">
        <v>4</v>
      </c>
      <c r="I186" s="180"/>
      <c r="L186" s="176"/>
      <c r="M186" s="181"/>
      <c r="T186" s="182"/>
      <c r="AT186" s="177" t="s">
        <v>260</v>
      </c>
      <c r="AU186" s="177" t="s">
        <v>79</v>
      </c>
      <c r="AV186" s="13" t="s">
        <v>79</v>
      </c>
      <c r="AW186" s="13" t="s">
        <v>27</v>
      </c>
      <c r="AX186" s="13" t="s">
        <v>70</v>
      </c>
      <c r="AY186" s="177" t="s">
        <v>120</v>
      </c>
    </row>
    <row r="187" spans="2:65" s="12" customFormat="1">
      <c r="B187" s="169"/>
      <c r="D187" s="170" t="s">
        <v>260</v>
      </c>
      <c r="E187" s="171" t="s">
        <v>1</v>
      </c>
      <c r="F187" s="172" t="s">
        <v>303</v>
      </c>
      <c r="H187" s="171" t="s">
        <v>1</v>
      </c>
      <c r="I187" s="173"/>
      <c r="L187" s="169"/>
      <c r="M187" s="174"/>
      <c r="T187" s="175"/>
      <c r="AT187" s="171" t="s">
        <v>260</v>
      </c>
      <c r="AU187" s="171" t="s">
        <v>79</v>
      </c>
      <c r="AV187" s="12" t="s">
        <v>75</v>
      </c>
      <c r="AW187" s="12" t="s">
        <v>27</v>
      </c>
      <c r="AX187" s="12" t="s">
        <v>70</v>
      </c>
      <c r="AY187" s="171" t="s">
        <v>120</v>
      </c>
    </row>
    <row r="188" spans="2:65" s="13" customFormat="1">
      <c r="B188" s="176"/>
      <c r="D188" s="170" t="s">
        <v>260</v>
      </c>
      <c r="E188" s="177" t="s">
        <v>1</v>
      </c>
      <c r="F188" s="178" t="s">
        <v>304</v>
      </c>
      <c r="H188" s="179">
        <v>22.7</v>
      </c>
      <c r="I188" s="180"/>
      <c r="L188" s="176"/>
      <c r="M188" s="181"/>
      <c r="T188" s="182"/>
      <c r="AT188" s="177" t="s">
        <v>260</v>
      </c>
      <c r="AU188" s="177" t="s">
        <v>79</v>
      </c>
      <c r="AV188" s="13" t="s">
        <v>79</v>
      </c>
      <c r="AW188" s="13" t="s">
        <v>27</v>
      </c>
      <c r="AX188" s="13" t="s">
        <v>70</v>
      </c>
      <c r="AY188" s="177" t="s">
        <v>120</v>
      </c>
    </row>
    <row r="189" spans="2:65" s="13" customFormat="1">
      <c r="B189" s="176"/>
      <c r="D189" s="170" t="s">
        <v>260</v>
      </c>
      <c r="E189" s="177" t="s">
        <v>1</v>
      </c>
      <c r="F189" s="178" t="s">
        <v>305</v>
      </c>
      <c r="H189" s="179">
        <v>3</v>
      </c>
      <c r="I189" s="180"/>
      <c r="L189" s="176"/>
      <c r="M189" s="181"/>
      <c r="T189" s="182"/>
      <c r="AT189" s="177" t="s">
        <v>260</v>
      </c>
      <c r="AU189" s="177" t="s">
        <v>79</v>
      </c>
      <c r="AV189" s="13" t="s">
        <v>79</v>
      </c>
      <c r="AW189" s="13" t="s">
        <v>27</v>
      </c>
      <c r="AX189" s="13" t="s">
        <v>70</v>
      </c>
      <c r="AY189" s="177" t="s">
        <v>120</v>
      </c>
    </row>
    <row r="190" spans="2:65" s="12" customFormat="1">
      <c r="B190" s="169"/>
      <c r="D190" s="170" t="s">
        <v>260</v>
      </c>
      <c r="E190" s="171" t="s">
        <v>1</v>
      </c>
      <c r="F190" s="172" t="s">
        <v>271</v>
      </c>
      <c r="H190" s="171" t="s">
        <v>1</v>
      </c>
      <c r="I190" s="173"/>
      <c r="L190" s="169"/>
      <c r="M190" s="174"/>
      <c r="T190" s="175"/>
      <c r="AT190" s="171" t="s">
        <v>260</v>
      </c>
      <c r="AU190" s="171" t="s">
        <v>79</v>
      </c>
      <c r="AV190" s="12" t="s">
        <v>75</v>
      </c>
      <c r="AW190" s="12" t="s">
        <v>27</v>
      </c>
      <c r="AX190" s="12" t="s">
        <v>70</v>
      </c>
      <c r="AY190" s="171" t="s">
        <v>120</v>
      </c>
    </row>
    <row r="191" spans="2:65" s="13" customFormat="1">
      <c r="B191" s="176"/>
      <c r="D191" s="170" t="s">
        <v>260</v>
      </c>
      <c r="E191" s="177" t="s">
        <v>1</v>
      </c>
      <c r="F191" s="178" t="s">
        <v>306</v>
      </c>
      <c r="H191" s="179">
        <v>9</v>
      </c>
      <c r="I191" s="180"/>
      <c r="L191" s="176"/>
      <c r="M191" s="181"/>
      <c r="T191" s="182"/>
      <c r="AT191" s="177" t="s">
        <v>260</v>
      </c>
      <c r="AU191" s="177" t="s">
        <v>79</v>
      </c>
      <c r="AV191" s="13" t="s">
        <v>79</v>
      </c>
      <c r="AW191" s="13" t="s">
        <v>27</v>
      </c>
      <c r="AX191" s="13" t="s">
        <v>70</v>
      </c>
      <c r="AY191" s="177" t="s">
        <v>120</v>
      </c>
    </row>
    <row r="192" spans="2:65" s="14" customFormat="1">
      <c r="B192" s="183"/>
      <c r="D192" s="170" t="s">
        <v>260</v>
      </c>
      <c r="E192" s="184" t="s">
        <v>1</v>
      </c>
      <c r="F192" s="185" t="s">
        <v>273</v>
      </c>
      <c r="H192" s="186">
        <v>38.700000000000003</v>
      </c>
      <c r="I192" s="187"/>
      <c r="L192" s="183"/>
      <c r="M192" s="188"/>
      <c r="T192" s="189"/>
      <c r="AT192" s="184" t="s">
        <v>260</v>
      </c>
      <c r="AU192" s="184" t="s">
        <v>79</v>
      </c>
      <c r="AV192" s="14" t="s">
        <v>127</v>
      </c>
      <c r="AW192" s="14" t="s">
        <v>27</v>
      </c>
      <c r="AX192" s="14" t="s">
        <v>75</v>
      </c>
      <c r="AY192" s="184" t="s">
        <v>120</v>
      </c>
    </row>
    <row r="193" spans="2:65" s="1" customFormat="1" ht="21.75" customHeight="1">
      <c r="B193" s="138"/>
      <c r="C193" s="139" t="s">
        <v>307</v>
      </c>
      <c r="D193" s="139" t="s">
        <v>123</v>
      </c>
      <c r="E193" s="140" t="s">
        <v>308</v>
      </c>
      <c r="F193" s="141" t="s">
        <v>309</v>
      </c>
      <c r="G193" s="142" t="s">
        <v>158</v>
      </c>
      <c r="H193" s="143">
        <v>6.843</v>
      </c>
      <c r="I193" s="144"/>
      <c r="J193" s="145">
        <f>ROUND(I193*H193,2)</f>
        <v>0</v>
      </c>
      <c r="K193" s="146"/>
      <c r="L193" s="31"/>
      <c r="M193" s="147" t="s">
        <v>1</v>
      </c>
      <c r="N193" s="148" t="s">
        <v>36</v>
      </c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AR193" s="151" t="s">
        <v>127</v>
      </c>
      <c r="AT193" s="151" t="s">
        <v>123</v>
      </c>
      <c r="AU193" s="151" t="s">
        <v>79</v>
      </c>
      <c r="AY193" s="16" t="s">
        <v>120</v>
      </c>
      <c r="BE193" s="152">
        <f>IF(N193="základná",J193,0)</f>
        <v>0</v>
      </c>
      <c r="BF193" s="152">
        <f>IF(N193="znížená",J193,0)</f>
        <v>0</v>
      </c>
      <c r="BG193" s="152">
        <f>IF(N193="zákl. prenesená",J193,0)</f>
        <v>0</v>
      </c>
      <c r="BH193" s="152">
        <f>IF(N193="zníž. prenesená",J193,0)</f>
        <v>0</v>
      </c>
      <c r="BI193" s="152">
        <f>IF(N193="nulová",J193,0)</f>
        <v>0</v>
      </c>
      <c r="BJ193" s="16" t="s">
        <v>79</v>
      </c>
      <c r="BK193" s="152">
        <f>ROUND(I193*H193,2)</f>
        <v>0</v>
      </c>
      <c r="BL193" s="16" t="s">
        <v>127</v>
      </c>
      <c r="BM193" s="151" t="s">
        <v>310</v>
      </c>
    </row>
    <row r="194" spans="2:65" s="1" customFormat="1" ht="24.2" customHeight="1">
      <c r="B194" s="138"/>
      <c r="C194" s="139" t="s">
        <v>311</v>
      </c>
      <c r="D194" s="139" t="s">
        <v>123</v>
      </c>
      <c r="E194" s="140" t="s">
        <v>312</v>
      </c>
      <c r="F194" s="141" t="s">
        <v>313</v>
      </c>
      <c r="G194" s="142" t="s">
        <v>158</v>
      </c>
      <c r="H194" s="143">
        <v>218.976</v>
      </c>
      <c r="I194" s="144"/>
      <c r="J194" s="145">
        <f>ROUND(I194*H194,2)</f>
        <v>0</v>
      </c>
      <c r="K194" s="146"/>
      <c r="L194" s="31"/>
      <c r="M194" s="147" t="s">
        <v>1</v>
      </c>
      <c r="N194" s="148" t="s">
        <v>36</v>
      </c>
      <c r="P194" s="149">
        <f>O194*H194</f>
        <v>0</v>
      </c>
      <c r="Q194" s="149">
        <v>0</v>
      </c>
      <c r="R194" s="149">
        <f>Q194*H194</f>
        <v>0</v>
      </c>
      <c r="S194" s="149">
        <v>0</v>
      </c>
      <c r="T194" s="150">
        <f>S194*H194</f>
        <v>0</v>
      </c>
      <c r="AR194" s="151" t="s">
        <v>127</v>
      </c>
      <c r="AT194" s="151" t="s">
        <v>123</v>
      </c>
      <c r="AU194" s="151" t="s">
        <v>79</v>
      </c>
      <c r="AY194" s="16" t="s">
        <v>120</v>
      </c>
      <c r="BE194" s="152">
        <f>IF(N194="základná",J194,0)</f>
        <v>0</v>
      </c>
      <c r="BF194" s="152">
        <f>IF(N194="znížená",J194,0)</f>
        <v>0</v>
      </c>
      <c r="BG194" s="152">
        <f>IF(N194="zákl. prenesená",J194,0)</f>
        <v>0</v>
      </c>
      <c r="BH194" s="152">
        <f>IF(N194="zníž. prenesená",J194,0)</f>
        <v>0</v>
      </c>
      <c r="BI194" s="152">
        <f>IF(N194="nulová",J194,0)</f>
        <v>0</v>
      </c>
      <c r="BJ194" s="16" t="s">
        <v>79</v>
      </c>
      <c r="BK194" s="152">
        <f>ROUND(I194*H194,2)</f>
        <v>0</v>
      </c>
      <c r="BL194" s="16" t="s">
        <v>127</v>
      </c>
      <c r="BM194" s="151" t="s">
        <v>314</v>
      </c>
    </row>
    <row r="195" spans="2:65" s="13" customFormat="1">
      <c r="B195" s="176"/>
      <c r="D195" s="170" t="s">
        <v>260</v>
      </c>
      <c r="E195" s="177" t="s">
        <v>1</v>
      </c>
      <c r="F195" s="178" t="s">
        <v>315</v>
      </c>
      <c r="H195" s="179">
        <v>218.976</v>
      </c>
      <c r="I195" s="180"/>
      <c r="L195" s="176"/>
      <c r="M195" s="181"/>
      <c r="T195" s="182"/>
      <c r="AT195" s="177" t="s">
        <v>260</v>
      </c>
      <c r="AU195" s="177" t="s">
        <v>79</v>
      </c>
      <c r="AV195" s="13" t="s">
        <v>79</v>
      </c>
      <c r="AW195" s="13" t="s">
        <v>27</v>
      </c>
      <c r="AX195" s="13" t="s">
        <v>75</v>
      </c>
      <c r="AY195" s="177" t="s">
        <v>120</v>
      </c>
    </row>
    <row r="196" spans="2:65" s="1" customFormat="1" ht="24.2" customHeight="1">
      <c r="B196" s="138"/>
      <c r="C196" s="139" t="s">
        <v>316</v>
      </c>
      <c r="D196" s="139" t="s">
        <v>123</v>
      </c>
      <c r="E196" s="140" t="s">
        <v>317</v>
      </c>
      <c r="F196" s="141" t="s">
        <v>318</v>
      </c>
      <c r="G196" s="142" t="s">
        <v>158</v>
      </c>
      <c r="H196" s="143">
        <v>6.843</v>
      </c>
      <c r="I196" s="144"/>
      <c r="J196" s="145">
        <f>ROUND(I196*H196,2)</f>
        <v>0</v>
      </c>
      <c r="K196" s="146"/>
      <c r="L196" s="31"/>
      <c r="M196" s="147" t="s">
        <v>1</v>
      </c>
      <c r="N196" s="148" t="s">
        <v>36</v>
      </c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AR196" s="151" t="s">
        <v>127</v>
      </c>
      <c r="AT196" s="151" t="s">
        <v>123</v>
      </c>
      <c r="AU196" s="151" t="s">
        <v>79</v>
      </c>
      <c r="AY196" s="16" t="s">
        <v>120</v>
      </c>
      <c r="BE196" s="152">
        <f>IF(N196="základná",J196,0)</f>
        <v>0</v>
      </c>
      <c r="BF196" s="152">
        <f>IF(N196="znížená",J196,0)</f>
        <v>0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6" t="s">
        <v>79</v>
      </c>
      <c r="BK196" s="152">
        <f>ROUND(I196*H196,2)</f>
        <v>0</v>
      </c>
      <c r="BL196" s="16" t="s">
        <v>127</v>
      </c>
      <c r="BM196" s="151" t="s">
        <v>319</v>
      </c>
    </row>
    <row r="197" spans="2:65" s="1" customFormat="1" ht="24.2" customHeight="1">
      <c r="B197" s="138"/>
      <c r="C197" s="139" t="s">
        <v>320</v>
      </c>
      <c r="D197" s="139" t="s">
        <v>123</v>
      </c>
      <c r="E197" s="140" t="s">
        <v>321</v>
      </c>
      <c r="F197" s="141" t="s">
        <v>322</v>
      </c>
      <c r="G197" s="142" t="s">
        <v>158</v>
      </c>
      <c r="H197" s="143">
        <v>34.215000000000003</v>
      </c>
      <c r="I197" s="144"/>
      <c r="J197" s="145">
        <f>ROUND(I197*H197,2)</f>
        <v>0</v>
      </c>
      <c r="K197" s="146"/>
      <c r="L197" s="31"/>
      <c r="M197" s="147" t="s">
        <v>1</v>
      </c>
      <c r="N197" s="148" t="s">
        <v>36</v>
      </c>
      <c r="P197" s="149">
        <f>O197*H197</f>
        <v>0</v>
      </c>
      <c r="Q197" s="149">
        <v>0</v>
      </c>
      <c r="R197" s="149">
        <f>Q197*H197</f>
        <v>0</v>
      </c>
      <c r="S197" s="149">
        <v>0</v>
      </c>
      <c r="T197" s="150">
        <f>S197*H197</f>
        <v>0</v>
      </c>
      <c r="AR197" s="151" t="s">
        <v>127</v>
      </c>
      <c r="AT197" s="151" t="s">
        <v>123</v>
      </c>
      <c r="AU197" s="151" t="s">
        <v>79</v>
      </c>
      <c r="AY197" s="16" t="s">
        <v>120</v>
      </c>
      <c r="BE197" s="152">
        <f>IF(N197="základná",J197,0)</f>
        <v>0</v>
      </c>
      <c r="BF197" s="152">
        <f>IF(N197="znížená",J197,0)</f>
        <v>0</v>
      </c>
      <c r="BG197" s="152">
        <f>IF(N197="zákl. prenesená",J197,0)</f>
        <v>0</v>
      </c>
      <c r="BH197" s="152">
        <f>IF(N197="zníž. prenesená",J197,0)</f>
        <v>0</v>
      </c>
      <c r="BI197" s="152">
        <f>IF(N197="nulová",J197,0)</f>
        <v>0</v>
      </c>
      <c r="BJ197" s="16" t="s">
        <v>79</v>
      </c>
      <c r="BK197" s="152">
        <f>ROUND(I197*H197,2)</f>
        <v>0</v>
      </c>
      <c r="BL197" s="16" t="s">
        <v>127</v>
      </c>
      <c r="BM197" s="151" t="s">
        <v>323</v>
      </c>
    </row>
    <row r="198" spans="2:65" s="13" customFormat="1">
      <c r="B198" s="176"/>
      <c r="D198" s="170" t="s">
        <v>260</v>
      </c>
      <c r="E198" s="177" t="s">
        <v>1</v>
      </c>
      <c r="F198" s="178" t="s">
        <v>324</v>
      </c>
      <c r="H198" s="179">
        <v>34.215000000000003</v>
      </c>
      <c r="I198" s="180"/>
      <c r="L198" s="176"/>
      <c r="M198" s="181"/>
      <c r="T198" s="182"/>
      <c r="AT198" s="177" t="s">
        <v>260</v>
      </c>
      <c r="AU198" s="177" t="s">
        <v>79</v>
      </c>
      <c r="AV198" s="13" t="s">
        <v>79</v>
      </c>
      <c r="AW198" s="13" t="s">
        <v>27</v>
      </c>
      <c r="AX198" s="13" t="s">
        <v>75</v>
      </c>
      <c r="AY198" s="177" t="s">
        <v>120</v>
      </c>
    </row>
    <row r="199" spans="2:65" s="1" customFormat="1" ht="24.2" customHeight="1">
      <c r="B199" s="138"/>
      <c r="C199" s="139" t="s">
        <v>325</v>
      </c>
      <c r="D199" s="139" t="s">
        <v>123</v>
      </c>
      <c r="E199" s="140" t="s">
        <v>156</v>
      </c>
      <c r="F199" s="141" t="s">
        <v>326</v>
      </c>
      <c r="G199" s="142" t="s">
        <v>158</v>
      </c>
      <c r="H199" s="143">
        <v>6.843</v>
      </c>
      <c r="I199" s="144"/>
      <c r="J199" s="145">
        <f>ROUND(I199*H199,2)</f>
        <v>0</v>
      </c>
      <c r="K199" s="146"/>
      <c r="L199" s="31"/>
      <c r="M199" s="147" t="s">
        <v>1</v>
      </c>
      <c r="N199" s="148" t="s">
        <v>36</v>
      </c>
      <c r="P199" s="149">
        <f>O199*H199</f>
        <v>0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AR199" s="151" t="s">
        <v>127</v>
      </c>
      <c r="AT199" s="151" t="s">
        <v>123</v>
      </c>
      <c r="AU199" s="151" t="s">
        <v>79</v>
      </c>
      <c r="AY199" s="16" t="s">
        <v>120</v>
      </c>
      <c r="BE199" s="152">
        <f>IF(N199="základná",J199,0)</f>
        <v>0</v>
      </c>
      <c r="BF199" s="152">
        <f>IF(N199="znížená",J199,0)</f>
        <v>0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6" t="s">
        <v>79</v>
      </c>
      <c r="BK199" s="152">
        <f>ROUND(I199*H199,2)</f>
        <v>0</v>
      </c>
      <c r="BL199" s="16" t="s">
        <v>127</v>
      </c>
      <c r="BM199" s="151" t="s">
        <v>327</v>
      </c>
    </row>
    <row r="200" spans="2:65" s="1" customFormat="1" ht="24.2" customHeight="1">
      <c r="B200" s="138"/>
      <c r="C200" s="139" t="s">
        <v>328</v>
      </c>
      <c r="D200" s="139" t="s">
        <v>123</v>
      </c>
      <c r="E200" s="140" t="s">
        <v>329</v>
      </c>
      <c r="F200" s="141" t="s">
        <v>330</v>
      </c>
      <c r="G200" s="142" t="s">
        <v>331</v>
      </c>
      <c r="H200" s="143">
        <v>1</v>
      </c>
      <c r="I200" s="144"/>
      <c r="J200" s="145">
        <f>ROUND(I200*H200,2)</f>
        <v>0</v>
      </c>
      <c r="K200" s="146"/>
      <c r="L200" s="31"/>
      <c r="M200" s="147" t="s">
        <v>1</v>
      </c>
      <c r="N200" s="148" t="s">
        <v>36</v>
      </c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AR200" s="151" t="s">
        <v>127</v>
      </c>
      <c r="AT200" s="151" t="s">
        <v>123</v>
      </c>
      <c r="AU200" s="151" t="s">
        <v>79</v>
      </c>
      <c r="AY200" s="16" t="s">
        <v>120</v>
      </c>
      <c r="BE200" s="152">
        <f>IF(N200="základná",J200,0)</f>
        <v>0</v>
      </c>
      <c r="BF200" s="152">
        <f>IF(N200="znížená",J200,0)</f>
        <v>0</v>
      </c>
      <c r="BG200" s="152">
        <f>IF(N200="zákl. prenesená",J200,0)</f>
        <v>0</v>
      </c>
      <c r="BH200" s="152">
        <f>IF(N200="zníž. prenesená",J200,0)</f>
        <v>0</v>
      </c>
      <c r="BI200" s="152">
        <f>IF(N200="nulová",J200,0)</f>
        <v>0</v>
      </c>
      <c r="BJ200" s="16" t="s">
        <v>79</v>
      </c>
      <c r="BK200" s="152">
        <f>ROUND(I200*H200,2)</f>
        <v>0</v>
      </c>
      <c r="BL200" s="16" t="s">
        <v>127</v>
      </c>
      <c r="BM200" s="151" t="s">
        <v>332</v>
      </c>
    </row>
    <row r="201" spans="2:65" s="11" customFormat="1" ht="25.9" customHeight="1">
      <c r="B201" s="126"/>
      <c r="D201" s="127" t="s">
        <v>69</v>
      </c>
      <c r="E201" s="128" t="s">
        <v>160</v>
      </c>
      <c r="F201" s="128" t="s">
        <v>161</v>
      </c>
      <c r="I201" s="129"/>
      <c r="J201" s="130">
        <f>BK201</f>
        <v>0</v>
      </c>
      <c r="L201" s="126"/>
      <c r="M201" s="131"/>
      <c r="P201" s="132">
        <f>P202+P206+P210+P231+P239+P251+P272+P285+P296+P303</f>
        <v>0</v>
      </c>
      <c r="R201" s="132">
        <f>R202+R206+R210+R231+R239+R251+R272+R285+R296+R303</f>
        <v>1.3546231799999999</v>
      </c>
      <c r="T201" s="133">
        <f>T202+T206+T210+T231+T239+T251+T272+T285+T296+T303</f>
        <v>0.14835999999999999</v>
      </c>
      <c r="AR201" s="127" t="s">
        <v>79</v>
      </c>
      <c r="AT201" s="134" t="s">
        <v>69</v>
      </c>
      <c r="AU201" s="134" t="s">
        <v>70</v>
      </c>
      <c r="AY201" s="127" t="s">
        <v>120</v>
      </c>
      <c r="BK201" s="135">
        <f>BK202+BK206+BK210+BK231+BK239+BK251+BK272+BK285+BK296+BK303</f>
        <v>0</v>
      </c>
    </row>
    <row r="202" spans="2:65" s="11" customFormat="1" ht="22.9" customHeight="1">
      <c r="B202" s="126"/>
      <c r="D202" s="127" t="s">
        <v>69</v>
      </c>
      <c r="E202" s="136" t="s">
        <v>333</v>
      </c>
      <c r="F202" s="136" t="s">
        <v>334</v>
      </c>
      <c r="I202" s="129"/>
      <c r="J202" s="137">
        <f>BK202</f>
        <v>0</v>
      </c>
      <c r="L202" s="126"/>
      <c r="M202" s="131"/>
      <c r="P202" s="132">
        <f>SUM(P203:P205)</f>
        <v>0</v>
      </c>
      <c r="R202" s="132">
        <f>SUM(R203:R205)</f>
        <v>0</v>
      </c>
      <c r="T202" s="133">
        <f>SUM(T203:T205)</f>
        <v>0</v>
      </c>
      <c r="AR202" s="127" t="s">
        <v>79</v>
      </c>
      <c r="AT202" s="134" t="s">
        <v>69</v>
      </c>
      <c r="AU202" s="134" t="s">
        <v>75</v>
      </c>
      <c r="AY202" s="127" t="s">
        <v>120</v>
      </c>
      <c r="BK202" s="135">
        <f>SUM(BK203:BK205)</f>
        <v>0</v>
      </c>
    </row>
    <row r="203" spans="2:65" s="1" customFormat="1" ht="16.5" customHeight="1">
      <c r="B203" s="138"/>
      <c r="C203" s="139" t="s">
        <v>335</v>
      </c>
      <c r="D203" s="139" t="s">
        <v>123</v>
      </c>
      <c r="E203" s="140" t="s">
        <v>336</v>
      </c>
      <c r="F203" s="141" t="s">
        <v>337</v>
      </c>
      <c r="G203" s="142" t="s">
        <v>331</v>
      </c>
      <c r="H203" s="143">
        <v>1</v>
      </c>
      <c r="I203" s="144"/>
      <c r="J203" s="145">
        <f>ROUND(I203*H203,2)</f>
        <v>0</v>
      </c>
      <c r="K203" s="146"/>
      <c r="L203" s="31"/>
      <c r="M203" s="147" t="s">
        <v>1</v>
      </c>
      <c r="N203" s="148" t="s">
        <v>36</v>
      </c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AR203" s="151" t="s">
        <v>155</v>
      </c>
      <c r="AT203" s="151" t="s">
        <v>123</v>
      </c>
      <c r="AU203" s="151" t="s">
        <v>79</v>
      </c>
      <c r="AY203" s="16" t="s">
        <v>120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6" t="s">
        <v>79</v>
      </c>
      <c r="BK203" s="152">
        <f>ROUND(I203*H203,2)</f>
        <v>0</v>
      </c>
      <c r="BL203" s="16" t="s">
        <v>155</v>
      </c>
      <c r="BM203" s="151" t="s">
        <v>338</v>
      </c>
    </row>
    <row r="204" spans="2:65" s="1" customFormat="1" ht="16.5" customHeight="1">
      <c r="B204" s="138"/>
      <c r="C204" s="153" t="s">
        <v>339</v>
      </c>
      <c r="D204" s="153" t="s">
        <v>148</v>
      </c>
      <c r="E204" s="154" t="s">
        <v>340</v>
      </c>
      <c r="F204" s="155" t="s">
        <v>341</v>
      </c>
      <c r="G204" s="156" t="s">
        <v>331</v>
      </c>
      <c r="H204" s="157">
        <v>1</v>
      </c>
      <c r="I204" s="158"/>
      <c r="J204" s="159">
        <f>ROUND(I204*H204,2)</f>
        <v>0</v>
      </c>
      <c r="K204" s="160"/>
      <c r="L204" s="161"/>
      <c r="M204" s="162" t="s">
        <v>1</v>
      </c>
      <c r="N204" s="163" t="s">
        <v>36</v>
      </c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AR204" s="151" t="s">
        <v>170</v>
      </c>
      <c r="AT204" s="151" t="s">
        <v>148</v>
      </c>
      <c r="AU204" s="151" t="s">
        <v>79</v>
      </c>
      <c r="AY204" s="16" t="s">
        <v>120</v>
      </c>
      <c r="BE204" s="152">
        <f>IF(N204="základná",J204,0)</f>
        <v>0</v>
      </c>
      <c r="BF204" s="152">
        <f>IF(N204="znížená",J204,0)</f>
        <v>0</v>
      </c>
      <c r="BG204" s="152">
        <f>IF(N204="zákl. prenesená",J204,0)</f>
        <v>0</v>
      </c>
      <c r="BH204" s="152">
        <f>IF(N204="zníž. prenesená",J204,0)</f>
        <v>0</v>
      </c>
      <c r="BI204" s="152">
        <f>IF(N204="nulová",J204,0)</f>
        <v>0</v>
      </c>
      <c r="BJ204" s="16" t="s">
        <v>79</v>
      </c>
      <c r="BK204" s="152">
        <f>ROUND(I204*H204,2)</f>
        <v>0</v>
      </c>
      <c r="BL204" s="16" t="s">
        <v>155</v>
      </c>
      <c r="BM204" s="151" t="s">
        <v>342</v>
      </c>
    </row>
    <row r="205" spans="2:65" s="1" customFormat="1" ht="16.5" customHeight="1">
      <c r="B205" s="138"/>
      <c r="C205" s="139" t="s">
        <v>343</v>
      </c>
      <c r="D205" s="139" t="s">
        <v>123</v>
      </c>
      <c r="E205" s="140" t="s">
        <v>344</v>
      </c>
      <c r="F205" s="141" t="s">
        <v>345</v>
      </c>
      <c r="G205" s="142" t="s">
        <v>331</v>
      </c>
      <c r="H205" s="143">
        <v>1</v>
      </c>
      <c r="I205" s="144"/>
      <c r="J205" s="145">
        <f>ROUND(I205*H205,2)</f>
        <v>0</v>
      </c>
      <c r="K205" s="146"/>
      <c r="L205" s="31"/>
      <c r="M205" s="147" t="s">
        <v>1</v>
      </c>
      <c r="N205" s="148" t="s">
        <v>36</v>
      </c>
      <c r="P205" s="149">
        <f>O205*H205</f>
        <v>0</v>
      </c>
      <c r="Q205" s="149">
        <v>0</v>
      </c>
      <c r="R205" s="149">
        <f>Q205*H205</f>
        <v>0</v>
      </c>
      <c r="S205" s="149">
        <v>0</v>
      </c>
      <c r="T205" s="150">
        <f>S205*H205</f>
        <v>0</v>
      </c>
      <c r="AR205" s="151" t="s">
        <v>155</v>
      </c>
      <c r="AT205" s="151" t="s">
        <v>123</v>
      </c>
      <c r="AU205" s="151" t="s">
        <v>79</v>
      </c>
      <c r="AY205" s="16" t="s">
        <v>120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6" t="s">
        <v>79</v>
      </c>
      <c r="BK205" s="152">
        <f>ROUND(I205*H205,2)</f>
        <v>0</v>
      </c>
      <c r="BL205" s="16" t="s">
        <v>155</v>
      </c>
      <c r="BM205" s="151" t="s">
        <v>346</v>
      </c>
    </row>
    <row r="206" spans="2:65" s="11" customFormat="1" ht="22.9" customHeight="1">
      <c r="B206" s="126"/>
      <c r="D206" s="127" t="s">
        <v>69</v>
      </c>
      <c r="E206" s="136" t="s">
        <v>347</v>
      </c>
      <c r="F206" s="136" t="s">
        <v>348</v>
      </c>
      <c r="I206" s="129"/>
      <c r="J206" s="137">
        <f>BK206</f>
        <v>0</v>
      </c>
      <c r="L206" s="126"/>
      <c r="M206" s="131"/>
      <c r="P206" s="132">
        <f>SUM(P207:P209)</f>
        <v>0</v>
      </c>
      <c r="R206" s="132">
        <f>SUM(R207:R209)</f>
        <v>0</v>
      </c>
      <c r="T206" s="133">
        <f>SUM(T207:T209)</f>
        <v>0</v>
      </c>
      <c r="AR206" s="127" t="s">
        <v>79</v>
      </c>
      <c r="AT206" s="134" t="s">
        <v>69</v>
      </c>
      <c r="AU206" s="134" t="s">
        <v>75</v>
      </c>
      <c r="AY206" s="127" t="s">
        <v>120</v>
      </c>
      <c r="BK206" s="135">
        <f>SUM(BK207:BK209)</f>
        <v>0</v>
      </c>
    </row>
    <row r="207" spans="2:65" s="1" customFormat="1" ht="16.5" customHeight="1">
      <c r="B207" s="138"/>
      <c r="C207" s="139" t="s">
        <v>349</v>
      </c>
      <c r="D207" s="139" t="s">
        <v>123</v>
      </c>
      <c r="E207" s="140" t="s">
        <v>350</v>
      </c>
      <c r="F207" s="141" t="s">
        <v>351</v>
      </c>
      <c r="G207" s="142" t="s">
        <v>331</v>
      </c>
      <c r="H207" s="143">
        <v>1</v>
      </c>
      <c r="I207" s="144"/>
      <c r="J207" s="145">
        <f>ROUND(I207*H207,2)</f>
        <v>0</v>
      </c>
      <c r="K207" s="146"/>
      <c r="L207" s="31"/>
      <c r="M207" s="147" t="s">
        <v>1</v>
      </c>
      <c r="N207" s="148" t="s">
        <v>36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AR207" s="151" t="s">
        <v>155</v>
      </c>
      <c r="AT207" s="151" t="s">
        <v>123</v>
      </c>
      <c r="AU207" s="151" t="s">
        <v>79</v>
      </c>
      <c r="AY207" s="16" t="s">
        <v>120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6" t="s">
        <v>79</v>
      </c>
      <c r="BK207" s="152">
        <f>ROUND(I207*H207,2)</f>
        <v>0</v>
      </c>
      <c r="BL207" s="16" t="s">
        <v>155</v>
      </c>
      <c r="BM207" s="151" t="s">
        <v>352</v>
      </c>
    </row>
    <row r="208" spans="2:65" s="1" customFormat="1" ht="16.5" customHeight="1">
      <c r="B208" s="138"/>
      <c r="C208" s="153" t="s">
        <v>353</v>
      </c>
      <c r="D208" s="153" t="s">
        <v>148</v>
      </c>
      <c r="E208" s="154" t="s">
        <v>354</v>
      </c>
      <c r="F208" s="155" t="s">
        <v>355</v>
      </c>
      <c r="G208" s="156" t="s">
        <v>135</v>
      </c>
      <c r="H208" s="157">
        <v>1</v>
      </c>
      <c r="I208" s="158"/>
      <c r="J208" s="159">
        <f>ROUND(I208*H208,2)</f>
        <v>0</v>
      </c>
      <c r="K208" s="160"/>
      <c r="L208" s="161"/>
      <c r="M208" s="162" t="s">
        <v>1</v>
      </c>
      <c r="N208" s="163" t="s">
        <v>36</v>
      </c>
      <c r="P208" s="149">
        <f>O208*H208</f>
        <v>0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AR208" s="151" t="s">
        <v>170</v>
      </c>
      <c r="AT208" s="151" t="s">
        <v>148</v>
      </c>
      <c r="AU208" s="151" t="s">
        <v>79</v>
      </c>
      <c r="AY208" s="16" t="s">
        <v>120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6" t="s">
        <v>79</v>
      </c>
      <c r="BK208" s="152">
        <f>ROUND(I208*H208,2)</f>
        <v>0</v>
      </c>
      <c r="BL208" s="16" t="s">
        <v>155</v>
      </c>
      <c r="BM208" s="151" t="s">
        <v>356</v>
      </c>
    </row>
    <row r="209" spans="2:65" s="1" customFormat="1" ht="16.5" customHeight="1">
      <c r="B209" s="138"/>
      <c r="C209" s="139" t="s">
        <v>357</v>
      </c>
      <c r="D209" s="139" t="s">
        <v>123</v>
      </c>
      <c r="E209" s="140" t="s">
        <v>358</v>
      </c>
      <c r="F209" s="141" t="s">
        <v>359</v>
      </c>
      <c r="G209" s="142" t="s">
        <v>331</v>
      </c>
      <c r="H209" s="143">
        <v>1</v>
      </c>
      <c r="I209" s="144"/>
      <c r="J209" s="145">
        <f>ROUND(I209*H209,2)</f>
        <v>0</v>
      </c>
      <c r="K209" s="146"/>
      <c r="L209" s="31"/>
      <c r="M209" s="147" t="s">
        <v>1</v>
      </c>
      <c r="N209" s="148" t="s">
        <v>36</v>
      </c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AR209" s="151" t="s">
        <v>155</v>
      </c>
      <c r="AT209" s="151" t="s">
        <v>123</v>
      </c>
      <c r="AU209" s="151" t="s">
        <v>79</v>
      </c>
      <c r="AY209" s="16" t="s">
        <v>120</v>
      </c>
      <c r="BE209" s="152">
        <f>IF(N209="základná",J209,0)</f>
        <v>0</v>
      </c>
      <c r="BF209" s="152">
        <f>IF(N209="znížená",J209,0)</f>
        <v>0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6" t="s">
        <v>79</v>
      </c>
      <c r="BK209" s="152">
        <f>ROUND(I209*H209,2)</f>
        <v>0</v>
      </c>
      <c r="BL209" s="16" t="s">
        <v>155</v>
      </c>
      <c r="BM209" s="151" t="s">
        <v>360</v>
      </c>
    </row>
    <row r="210" spans="2:65" s="11" customFormat="1" ht="22.9" customHeight="1">
      <c r="B210" s="126"/>
      <c r="D210" s="127" t="s">
        <v>69</v>
      </c>
      <c r="E210" s="136" t="s">
        <v>361</v>
      </c>
      <c r="F210" s="136" t="s">
        <v>362</v>
      </c>
      <c r="I210" s="129"/>
      <c r="J210" s="137">
        <f>BK210</f>
        <v>0</v>
      </c>
      <c r="L210" s="126"/>
      <c r="M210" s="131"/>
      <c r="P210" s="132">
        <f>SUM(P211:P230)</f>
        <v>0</v>
      </c>
      <c r="R210" s="132">
        <f>SUM(R211:R230)</f>
        <v>7.7000000000000007E-4</v>
      </c>
      <c r="T210" s="133">
        <f>SUM(T211:T230)</f>
        <v>0.12681000000000001</v>
      </c>
      <c r="AR210" s="127" t="s">
        <v>79</v>
      </c>
      <c r="AT210" s="134" t="s">
        <v>69</v>
      </c>
      <c r="AU210" s="134" t="s">
        <v>75</v>
      </c>
      <c r="AY210" s="127" t="s">
        <v>120</v>
      </c>
      <c r="BK210" s="135">
        <f>SUM(BK211:BK230)</f>
        <v>0</v>
      </c>
    </row>
    <row r="211" spans="2:65" s="1" customFormat="1" ht="16.5" customHeight="1">
      <c r="B211" s="138"/>
      <c r="C211" s="139" t="s">
        <v>192</v>
      </c>
      <c r="D211" s="139" t="s">
        <v>123</v>
      </c>
      <c r="E211" s="140" t="s">
        <v>363</v>
      </c>
      <c r="F211" s="141" t="s">
        <v>364</v>
      </c>
      <c r="G211" s="142" t="s">
        <v>126</v>
      </c>
      <c r="H211" s="143">
        <v>1</v>
      </c>
      <c r="I211" s="144"/>
      <c r="J211" s="145">
        <f t="shared" ref="J211:J230" si="0">ROUND(I211*H211,2)</f>
        <v>0</v>
      </c>
      <c r="K211" s="146"/>
      <c r="L211" s="31"/>
      <c r="M211" s="147" t="s">
        <v>1</v>
      </c>
      <c r="N211" s="148" t="s">
        <v>36</v>
      </c>
      <c r="P211" s="149">
        <f t="shared" ref="P211:P230" si="1">O211*H211</f>
        <v>0</v>
      </c>
      <c r="Q211" s="149">
        <v>0</v>
      </c>
      <c r="R211" s="149">
        <f t="shared" ref="R211:R230" si="2">Q211*H211</f>
        <v>0</v>
      </c>
      <c r="S211" s="149">
        <v>1.7399999999999999E-2</v>
      </c>
      <c r="T211" s="150">
        <f t="shared" ref="T211:T230" si="3">S211*H211</f>
        <v>1.7399999999999999E-2</v>
      </c>
      <c r="AR211" s="151" t="s">
        <v>155</v>
      </c>
      <c r="AT211" s="151" t="s">
        <v>123</v>
      </c>
      <c r="AU211" s="151" t="s">
        <v>79</v>
      </c>
      <c r="AY211" s="16" t="s">
        <v>120</v>
      </c>
      <c r="BE211" s="152">
        <f t="shared" ref="BE211:BE230" si="4">IF(N211="základná",J211,0)</f>
        <v>0</v>
      </c>
      <c r="BF211" s="152">
        <f t="shared" ref="BF211:BF230" si="5">IF(N211="znížená",J211,0)</f>
        <v>0</v>
      </c>
      <c r="BG211" s="152">
        <f t="shared" ref="BG211:BG230" si="6">IF(N211="zákl. prenesená",J211,0)</f>
        <v>0</v>
      </c>
      <c r="BH211" s="152">
        <f t="shared" ref="BH211:BH230" si="7">IF(N211="zníž. prenesená",J211,0)</f>
        <v>0</v>
      </c>
      <c r="BI211" s="152">
        <f t="shared" ref="BI211:BI230" si="8">IF(N211="nulová",J211,0)</f>
        <v>0</v>
      </c>
      <c r="BJ211" s="16" t="s">
        <v>79</v>
      </c>
      <c r="BK211" s="152">
        <f t="shared" ref="BK211:BK230" si="9">ROUND(I211*H211,2)</f>
        <v>0</v>
      </c>
      <c r="BL211" s="16" t="s">
        <v>155</v>
      </c>
      <c r="BM211" s="151" t="s">
        <v>365</v>
      </c>
    </row>
    <row r="212" spans="2:65" s="1" customFormat="1" ht="16.5" customHeight="1">
      <c r="B212" s="138"/>
      <c r="C212" s="139" t="s">
        <v>366</v>
      </c>
      <c r="D212" s="139" t="s">
        <v>123</v>
      </c>
      <c r="E212" s="140" t="s">
        <v>367</v>
      </c>
      <c r="F212" s="141" t="s">
        <v>368</v>
      </c>
      <c r="G212" s="142" t="s">
        <v>369</v>
      </c>
      <c r="H212" s="143">
        <v>1</v>
      </c>
      <c r="I212" s="144"/>
      <c r="J212" s="145">
        <f t="shared" si="0"/>
        <v>0</v>
      </c>
      <c r="K212" s="146"/>
      <c r="L212" s="31"/>
      <c r="M212" s="147" t="s">
        <v>1</v>
      </c>
      <c r="N212" s="148" t="s">
        <v>36</v>
      </c>
      <c r="P212" s="149">
        <f t="shared" si="1"/>
        <v>0</v>
      </c>
      <c r="Q212" s="149">
        <v>0</v>
      </c>
      <c r="R212" s="149">
        <f t="shared" si="2"/>
        <v>0</v>
      </c>
      <c r="S212" s="149">
        <v>1.9460000000000002E-2</v>
      </c>
      <c r="T212" s="150">
        <f t="shared" si="3"/>
        <v>1.9460000000000002E-2</v>
      </c>
      <c r="AR212" s="151" t="s">
        <v>155</v>
      </c>
      <c r="AT212" s="151" t="s">
        <v>123</v>
      </c>
      <c r="AU212" s="151" t="s">
        <v>79</v>
      </c>
      <c r="AY212" s="16" t="s">
        <v>120</v>
      </c>
      <c r="BE212" s="152">
        <f t="shared" si="4"/>
        <v>0</v>
      </c>
      <c r="BF212" s="152">
        <f t="shared" si="5"/>
        <v>0</v>
      </c>
      <c r="BG212" s="152">
        <f t="shared" si="6"/>
        <v>0</v>
      </c>
      <c r="BH212" s="152">
        <f t="shared" si="7"/>
        <v>0</v>
      </c>
      <c r="BI212" s="152">
        <f t="shared" si="8"/>
        <v>0</v>
      </c>
      <c r="BJ212" s="16" t="s">
        <v>79</v>
      </c>
      <c r="BK212" s="152">
        <f t="shared" si="9"/>
        <v>0</v>
      </c>
      <c r="BL212" s="16" t="s">
        <v>155</v>
      </c>
      <c r="BM212" s="151" t="s">
        <v>370</v>
      </c>
    </row>
    <row r="213" spans="2:65" s="1" customFormat="1" ht="16.5" customHeight="1">
      <c r="B213" s="138"/>
      <c r="C213" s="139" t="s">
        <v>371</v>
      </c>
      <c r="D213" s="139" t="s">
        <v>123</v>
      </c>
      <c r="E213" s="140" t="s">
        <v>372</v>
      </c>
      <c r="F213" s="141" t="s">
        <v>373</v>
      </c>
      <c r="G213" s="142" t="s">
        <v>369</v>
      </c>
      <c r="H213" s="143">
        <v>1</v>
      </c>
      <c r="I213" s="144"/>
      <c r="J213" s="145">
        <f t="shared" si="0"/>
        <v>0</v>
      </c>
      <c r="K213" s="146"/>
      <c r="L213" s="31"/>
      <c r="M213" s="147" t="s">
        <v>1</v>
      </c>
      <c r="N213" s="148" t="s">
        <v>36</v>
      </c>
      <c r="P213" s="149">
        <f t="shared" si="1"/>
        <v>0</v>
      </c>
      <c r="Q213" s="149">
        <v>0</v>
      </c>
      <c r="R213" s="149">
        <f t="shared" si="2"/>
        <v>0</v>
      </c>
      <c r="S213" s="149">
        <v>2.5999999999999999E-3</v>
      </c>
      <c r="T213" s="150">
        <f t="shared" si="3"/>
        <v>2.5999999999999999E-3</v>
      </c>
      <c r="AR213" s="151" t="s">
        <v>155</v>
      </c>
      <c r="AT213" s="151" t="s">
        <v>123</v>
      </c>
      <c r="AU213" s="151" t="s">
        <v>79</v>
      </c>
      <c r="AY213" s="16" t="s">
        <v>120</v>
      </c>
      <c r="BE213" s="152">
        <f t="shared" si="4"/>
        <v>0</v>
      </c>
      <c r="BF213" s="152">
        <f t="shared" si="5"/>
        <v>0</v>
      </c>
      <c r="BG213" s="152">
        <f t="shared" si="6"/>
        <v>0</v>
      </c>
      <c r="BH213" s="152">
        <f t="shared" si="7"/>
        <v>0</v>
      </c>
      <c r="BI213" s="152">
        <f t="shared" si="8"/>
        <v>0</v>
      </c>
      <c r="BJ213" s="16" t="s">
        <v>79</v>
      </c>
      <c r="BK213" s="152">
        <f t="shared" si="9"/>
        <v>0</v>
      </c>
      <c r="BL213" s="16" t="s">
        <v>155</v>
      </c>
      <c r="BM213" s="151" t="s">
        <v>374</v>
      </c>
    </row>
    <row r="214" spans="2:65" s="1" customFormat="1" ht="16.5" customHeight="1">
      <c r="B214" s="138"/>
      <c r="C214" s="139" t="s">
        <v>155</v>
      </c>
      <c r="D214" s="139" t="s">
        <v>123</v>
      </c>
      <c r="E214" s="140" t="s">
        <v>375</v>
      </c>
      <c r="F214" s="141" t="s">
        <v>376</v>
      </c>
      <c r="G214" s="142" t="s">
        <v>126</v>
      </c>
      <c r="H214" s="143">
        <v>1</v>
      </c>
      <c r="I214" s="144"/>
      <c r="J214" s="145">
        <f t="shared" si="0"/>
        <v>0</v>
      </c>
      <c r="K214" s="146"/>
      <c r="L214" s="31"/>
      <c r="M214" s="147" t="s">
        <v>1</v>
      </c>
      <c r="N214" s="148" t="s">
        <v>36</v>
      </c>
      <c r="P214" s="149">
        <f t="shared" si="1"/>
        <v>0</v>
      </c>
      <c r="Q214" s="149">
        <v>0</v>
      </c>
      <c r="R214" s="149">
        <f t="shared" si="2"/>
        <v>0</v>
      </c>
      <c r="S214" s="149">
        <v>2.2499999999999998E-3</v>
      </c>
      <c r="T214" s="150">
        <f t="shared" si="3"/>
        <v>2.2499999999999998E-3</v>
      </c>
      <c r="AR214" s="151" t="s">
        <v>155</v>
      </c>
      <c r="AT214" s="151" t="s">
        <v>123</v>
      </c>
      <c r="AU214" s="151" t="s">
        <v>79</v>
      </c>
      <c r="AY214" s="16" t="s">
        <v>120</v>
      </c>
      <c r="BE214" s="152">
        <f t="shared" si="4"/>
        <v>0</v>
      </c>
      <c r="BF214" s="152">
        <f t="shared" si="5"/>
        <v>0</v>
      </c>
      <c r="BG214" s="152">
        <f t="shared" si="6"/>
        <v>0</v>
      </c>
      <c r="BH214" s="152">
        <f t="shared" si="7"/>
        <v>0</v>
      </c>
      <c r="BI214" s="152">
        <f t="shared" si="8"/>
        <v>0</v>
      </c>
      <c r="BJ214" s="16" t="s">
        <v>79</v>
      </c>
      <c r="BK214" s="152">
        <f t="shared" si="9"/>
        <v>0</v>
      </c>
      <c r="BL214" s="16" t="s">
        <v>155</v>
      </c>
      <c r="BM214" s="151" t="s">
        <v>377</v>
      </c>
    </row>
    <row r="215" spans="2:65" s="1" customFormat="1" ht="16.5" customHeight="1">
      <c r="B215" s="138"/>
      <c r="C215" s="139" t="s">
        <v>122</v>
      </c>
      <c r="D215" s="139" t="s">
        <v>123</v>
      </c>
      <c r="E215" s="140" t="s">
        <v>378</v>
      </c>
      <c r="F215" s="141" t="s">
        <v>379</v>
      </c>
      <c r="G215" s="142" t="s">
        <v>126</v>
      </c>
      <c r="H215" s="143">
        <v>1</v>
      </c>
      <c r="I215" s="144"/>
      <c r="J215" s="145">
        <f t="shared" si="0"/>
        <v>0</v>
      </c>
      <c r="K215" s="146"/>
      <c r="L215" s="31"/>
      <c r="M215" s="147" t="s">
        <v>1</v>
      </c>
      <c r="N215" s="148" t="s">
        <v>36</v>
      </c>
      <c r="P215" s="149">
        <f t="shared" si="1"/>
        <v>0</v>
      </c>
      <c r="Q215" s="149">
        <v>0</v>
      </c>
      <c r="R215" s="149">
        <f t="shared" si="2"/>
        <v>0</v>
      </c>
      <c r="S215" s="149">
        <v>8.5099999999999995E-2</v>
      </c>
      <c r="T215" s="150">
        <f t="shared" si="3"/>
        <v>8.5099999999999995E-2</v>
      </c>
      <c r="AR215" s="151" t="s">
        <v>155</v>
      </c>
      <c r="AT215" s="151" t="s">
        <v>123</v>
      </c>
      <c r="AU215" s="151" t="s">
        <v>79</v>
      </c>
      <c r="AY215" s="16" t="s">
        <v>120</v>
      </c>
      <c r="BE215" s="152">
        <f t="shared" si="4"/>
        <v>0</v>
      </c>
      <c r="BF215" s="152">
        <f t="shared" si="5"/>
        <v>0</v>
      </c>
      <c r="BG215" s="152">
        <f t="shared" si="6"/>
        <v>0</v>
      </c>
      <c r="BH215" s="152">
        <f t="shared" si="7"/>
        <v>0</v>
      </c>
      <c r="BI215" s="152">
        <f t="shared" si="8"/>
        <v>0</v>
      </c>
      <c r="BJ215" s="16" t="s">
        <v>79</v>
      </c>
      <c r="BK215" s="152">
        <f t="shared" si="9"/>
        <v>0</v>
      </c>
      <c r="BL215" s="16" t="s">
        <v>155</v>
      </c>
      <c r="BM215" s="151" t="s">
        <v>380</v>
      </c>
    </row>
    <row r="216" spans="2:65" s="1" customFormat="1" ht="24.2" customHeight="1">
      <c r="B216" s="138"/>
      <c r="C216" s="139" t="s">
        <v>381</v>
      </c>
      <c r="D216" s="139" t="s">
        <v>123</v>
      </c>
      <c r="E216" s="140" t="s">
        <v>382</v>
      </c>
      <c r="F216" s="141" t="s">
        <v>383</v>
      </c>
      <c r="G216" s="142" t="s">
        <v>126</v>
      </c>
      <c r="H216" s="143">
        <v>1</v>
      </c>
      <c r="I216" s="144"/>
      <c r="J216" s="145">
        <f t="shared" si="0"/>
        <v>0</v>
      </c>
      <c r="K216" s="146"/>
      <c r="L216" s="31"/>
      <c r="M216" s="147" t="s">
        <v>1</v>
      </c>
      <c r="N216" s="148" t="s">
        <v>36</v>
      </c>
      <c r="P216" s="149">
        <f t="shared" si="1"/>
        <v>0</v>
      </c>
      <c r="Q216" s="149">
        <v>0</v>
      </c>
      <c r="R216" s="149">
        <f t="shared" si="2"/>
        <v>0</v>
      </c>
      <c r="S216" s="149">
        <v>0</v>
      </c>
      <c r="T216" s="150">
        <f t="shared" si="3"/>
        <v>0</v>
      </c>
      <c r="AR216" s="151" t="s">
        <v>155</v>
      </c>
      <c r="AT216" s="151" t="s">
        <v>123</v>
      </c>
      <c r="AU216" s="151" t="s">
        <v>79</v>
      </c>
      <c r="AY216" s="16" t="s">
        <v>120</v>
      </c>
      <c r="BE216" s="152">
        <f t="shared" si="4"/>
        <v>0</v>
      </c>
      <c r="BF216" s="152">
        <f t="shared" si="5"/>
        <v>0</v>
      </c>
      <c r="BG216" s="152">
        <f t="shared" si="6"/>
        <v>0</v>
      </c>
      <c r="BH216" s="152">
        <f t="shared" si="7"/>
        <v>0</v>
      </c>
      <c r="BI216" s="152">
        <f t="shared" si="8"/>
        <v>0</v>
      </c>
      <c r="BJ216" s="16" t="s">
        <v>79</v>
      </c>
      <c r="BK216" s="152">
        <f t="shared" si="9"/>
        <v>0</v>
      </c>
      <c r="BL216" s="16" t="s">
        <v>155</v>
      </c>
      <c r="BM216" s="151" t="s">
        <v>384</v>
      </c>
    </row>
    <row r="217" spans="2:65" s="1" customFormat="1" ht="24.2" customHeight="1">
      <c r="B217" s="138"/>
      <c r="C217" s="153" t="s">
        <v>385</v>
      </c>
      <c r="D217" s="153" t="s">
        <v>148</v>
      </c>
      <c r="E217" s="154" t="s">
        <v>386</v>
      </c>
      <c r="F217" s="155" t="s">
        <v>387</v>
      </c>
      <c r="G217" s="156" t="s">
        <v>126</v>
      </c>
      <c r="H217" s="157">
        <v>1</v>
      </c>
      <c r="I217" s="158"/>
      <c r="J217" s="159">
        <f t="shared" si="0"/>
        <v>0</v>
      </c>
      <c r="K217" s="160"/>
      <c r="L217" s="161"/>
      <c r="M217" s="162" t="s">
        <v>1</v>
      </c>
      <c r="N217" s="163" t="s">
        <v>36</v>
      </c>
      <c r="P217" s="149">
        <f t="shared" si="1"/>
        <v>0</v>
      </c>
      <c r="Q217" s="149">
        <v>0</v>
      </c>
      <c r="R217" s="149">
        <f t="shared" si="2"/>
        <v>0</v>
      </c>
      <c r="S217" s="149">
        <v>0</v>
      </c>
      <c r="T217" s="150">
        <f t="shared" si="3"/>
        <v>0</v>
      </c>
      <c r="AR217" s="151" t="s">
        <v>170</v>
      </c>
      <c r="AT217" s="151" t="s">
        <v>148</v>
      </c>
      <c r="AU217" s="151" t="s">
        <v>79</v>
      </c>
      <c r="AY217" s="16" t="s">
        <v>120</v>
      </c>
      <c r="BE217" s="152">
        <f t="shared" si="4"/>
        <v>0</v>
      </c>
      <c r="BF217" s="152">
        <f t="shared" si="5"/>
        <v>0</v>
      </c>
      <c r="BG217" s="152">
        <f t="shared" si="6"/>
        <v>0</v>
      </c>
      <c r="BH217" s="152">
        <f t="shared" si="7"/>
        <v>0</v>
      </c>
      <c r="BI217" s="152">
        <f t="shared" si="8"/>
        <v>0</v>
      </c>
      <c r="BJ217" s="16" t="s">
        <v>79</v>
      </c>
      <c r="BK217" s="152">
        <f t="shared" si="9"/>
        <v>0</v>
      </c>
      <c r="BL217" s="16" t="s">
        <v>155</v>
      </c>
      <c r="BM217" s="151" t="s">
        <v>388</v>
      </c>
    </row>
    <row r="218" spans="2:65" s="1" customFormat="1" ht="24.2" customHeight="1">
      <c r="B218" s="138"/>
      <c r="C218" s="139" t="s">
        <v>389</v>
      </c>
      <c r="D218" s="139" t="s">
        <v>123</v>
      </c>
      <c r="E218" s="140" t="s">
        <v>390</v>
      </c>
      <c r="F218" s="141" t="s">
        <v>391</v>
      </c>
      <c r="G218" s="142" t="s">
        <v>126</v>
      </c>
      <c r="H218" s="143">
        <v>1</v>
      </c>
      <c r="I218" s="144"/>
      <c r="J218" s="145">
        <f t="shared" si="0"/>
        <v>0</v>
      </c>
      <c r="K218" s="146"/>
      <c r="L218" s="31"/>
      <c r="M218" s="147" t="s">
        <v>1</v>
      </c>
      <c r="N218" s="148" t="s">
        <v>36</v>
      </c>
      <c r="P218" s="149">
        <f t="shared" si="1"/>
        <v>0</v>
      </c>
      <c r="Q218" s="149">
        <v>6.0000000000000002E-5</v>
      </c>
      <c r="R218" s="149">
        <f t="shared" si="2"/>
        <v>6.0000000000000002E-5</v>
      </c>
      <c r="S218" s="149">
        <v>0</v>
      </c>
      <c r="T218" s="150">
        <f t="shared" si="3"/>
        <v>0</v>
      </c>
      <c r="AR218" s="151" t="s">
        <v>155</v>
      </c>
      <c r="AT218" s="151" t="s">
        <v>123</v>
      </c>
      <c r="AU218" s="151" t="s">
        <v>79</v>
      </c>
      <c r="AY218" s="16" t="s">
        <v>120</v>
      </c>
      <c r="BE218" s="152">
        <f t="shared" si="4"/>
        <v>0</v>
      </c>
      <c r="BF218" s="152">
        <f t="shared" si="5"/>
        <v>0</v>
      </c>
      <c r="BG218" s="152">
        <f t="shared" si="6"/>
        <v>0</v>
      </c>
      <c r="BH218" s="152">
        <f t="shared" si="7"/>
        <v>0</v>
      </c>
      <c r="BI218" s="152">
        <f t="shared" si="8"/>
        <v>0</v>
      </c>
      <c r="BJ218" s="16" t="s">
        <v>79</v>
      </c>
      <c r="BK218" s="152">
        <f t="shared" si="9"/>
        <v>0</v>
      </c>
      <c r="BL218" s="16" t="s">
        <v>155</v>
      </c>
      <c r="BM218" s="151" t="s">
        <v>392</v>
      </c>
    </row>
    <row r="219" spans="2:65" s="1" customFormat="1" ht="24.2" customHeight="1">
      <c r="B219" s="138"/>
      <c r="C219" s="139" t="s">
        <v>393</v>
      </c>
      <c r="D219" s="139" t="s">
        <v>123</v>
      </c>
      <c r="E219" s="140" t="s">
        <v>394</v>
      </c>
      <c r="F219" s="141" t="s">
        <v>395</v>
      </c>
      <c r="G219" s="142" t="s">
        <v>126</v>
      </c>
      <c r="H219" s="143">
        <v>1</v>
      </c>
      <c r="I219" s="144"/>
      <c r="J219" s="145">
        <f t="shared" si="0"/>
        <v>0</v>
      </c>
      <c r="K219" s="146"/>
      <c r="L219" s="31"/>
      <c r="M219" s="147" t="s">
        <v>1</v>
      </c>
      <c r="N219" s="148" t="s">
        <v>36</v>
      </c>
      <c r="P219" s="149">
        <f t="shared" si="1"/>
        <v>0</v>
      </c>
      <c r="Q219" s="149">
        <v>7.1000000000000002E-4</v>
      </c>
      <c r="R219" s="149">
        <f t="shared" si="2"/>
        <v>7.1000000000000002E-4</v>
      </c>
      <c r="S219" s="149">
        <v>0</v>
      </c>
      <c r="T219" s="150">
        <f t="shared" si="3"/>
        <v>0</v>
      </c>
      <c r="AR219" s="151" t="s">
        <v>155</v>
      </c>
      <c r="AT219" s="151" t="s">
        <v>123</v>
      </c>
      <c r="AU219" s="151" t="s">
        <v>79</v>
      </c>
      <c r="AY219" s="16" t="s">
        <v>120</v>
      </c>
      <c r="BE219" s="152">
        <f t="shared" si="4"/>
        <v>0</v>
      </c>
      <c r="BF219" s="152">
        <f t="shared" si="5"/>
        <v>0</v>
      </c>
      <c r="BG219" s="152">
        <f t="shared" si="6"/>
        <v>0</v>
      </c>
      <c r="BH219" s="152">
        <f t="shared" si="7"/>
        <v>0</v>
      </c>
      <c r="BI219" s="152">
        <f t="shared" si="8"/>
        <v>0</v>
      </c>
      <c r="BJ219" s="16" t="s">
        <v>79</v>
      </c>
      <c r="BK219" s="152">
        <f t="shared" si="9"/>
        <v>0</v>
      </c>
      <c r="BL219" s="16" t="s">
        <v>155</v>
      </c>
      <c r="BM219" s="151" t="s">
        <v>396</v>
      </c>
    </row>
    <row r="220" spans="2:65" s="1" customFormat="1" ht="24.2" customHeight="1">
      <c r="B220" s="138"/>
      <c r="C220" s="139" t="s">
        <v>397</v>
      </c>
      <c r="D220" s="139" t="s">
        <v>123</v>
      </c>
      <c r="E220" s="140" t="s">
        <v>398</v>
      </c>
      <c r="F220" s="141" t="s">
        <v>399</v>
      </c>
      <c r="G220" s="142" t="s">
        <v>126</v>
      </c>
      <c r="H220" s="143">
        <v>1</v>
      </c>
      <c r="I220" s="144"/>
      <c r="J220" s="145">
        <f t="shared" si="0"/>
        <v>0</v>
      </c>
      <c r="K220" s="146"/>
      <c r="L220" s="31"/>
      <c r="M220" s="147" t="s">
        <v>1</v>
      </c>
      <c r="N220" s="148" t="s">
        <v>36</v>
      </c>
      <c r="P220" s="149">
        <f t="shared" si="1"/>
        <v>0</v>
      </c>
      <c r="Q220" s="149">
        <v>0</v>
      </c>
      <c r="R220" s="149">
        <f t="shared" si="2"/>
        <v>0</v>
      </c>
      <c r="S220" s="149">
        <v>0</v>
      </c>
      <c r="T220" s="150">
        <f t="shared" si="3"/>
        <v>0</v>
      </c>
      <c r="AR220" s="151" t="s">
        <v>155</v>
      </c>
      <c r="AT220" s="151" t="s">
        <v>123</v>
      </c>
      <c r="AU220" s="151" t="s">
        <v>79</v>
      </c>
      <c r="AY220" s="16" t="s">
        <v>120</v>
      </c>
      <c r="BE220" s="152">
        <f t="shared" si="4"/>
        <v>0</v>
      </c>
      <c r="BF220" s="152">
        <f t="shared" si="5"/>
        <v>0</v>
      </c>
      <c r="BG220" s="152">
        <f t="shared" si="6"/>
        <v>0</v>
      </c>
      <c r="BH220" s="152">
        <f t="shared" si="7"/>
        <v>0</v>
      </c>
      <c r="BI220" s="152">
        <f t="shared" si="8"/>
        <v>0</v>
      </c>
      <c r="BJ220" s="16" t="s">
        <v>79</v>
      </c>
      <c r="BK220" s="152">
        <f t="shared" si="9"/>
        <v>0</v>
      </c>
      <c r="BL220" s="16" t="s">
        <v>155</v>
      </c>
      <c r="BM220" s="151" t="s">
        <v>400</v>
      </c>
    </row>
    <row r="221" spans="2:65" s="1" customFormat="1" ht="16.5" customHeight="1">
      <c r="B221" s="138"/>
      <c r="C221" s="153" t="s">
        <v>401</v>
      </c>
      <c r="D221" s="153" t="s">
        <v>148</v>
      </c>
      <c r="E221" s="154" t="s">
        <v>402</v>
      </c>
      <c r="F221" s="155" t="s">
        <v>403</v>
      </c>
      <c r="G221" s="156" t="s">
        <v>126</v>
      </c>
      <c r="H221" s="157">
        <v>1</v>
      </c>
      <c r="I221" s="158"/>
      <c r="J221" s="159">
        <f t="shared" si="0"/>
        <v>0</v>
      </c>
      <c r="K221" s="160"/>
      <c r="L221" s="161"/>
      <c r="M221" s="162" t="s">
        <v>1</v>
      </c>
      <c r="N221" s="163" t="s">
        <v>36</v>
      </c>
      <c r="P221" s="149">
        <f t="shared" si="1"/>
        <v>0</v>
      </c>
      <c r="Q221" s="149">
        <v>0</v>
      </c>
      <c r="R221" s="149">
        <f t="shared" si="2"/>
        <v>0</v>
      </c>
      <c r="S221" s="149">
        <v>0</v>
      </c>
      <c r="T221" s="150">
        <f t="shared" si="3"/>
        <v>0</v>
      </c>
      <c r="AR221" s="151" t="s">
        <v>170</v>
      </c>
      <c r="AT221" s="151" t="s">
        <v>148</v>
      </c>
      <c r="AU221" s="151" t="s">
        <v>79</v>
      </c>
      <c r="AY221" s="16" t="s">
        <v>120</v>
      </c>
      <c r="BE221" s="152">
        <f t="shared" si="4"/>
        <v>0</v>
      </c>
      <c r="BF221" s="152">
        <f t="shared" si="5"/>
        <v>0</v>
      </c>
      <c r="BG221" s="152">
        <f t="shared" si="6"/>
        <v>0</v>
      </c>
      <c r="BH221" s="152">
        <f t="shared" si="7"/>
        <v>0</v>
      </c>
      <c r="BI221" s="152">
        <f t="shared" si="8"/>
        <v>0</v>
      </c>
      <c r="BJ221" s="16" t="s">
        <v>79</v>
      </c>
      <c r="BK221" s="152">
        <f t="shared" si="9"/>
        <v>0</v>
      </c>
      <c r="BL221" s="16" t="s">
        <v>155</v>
      </c>
      <c r="BM221" s="151" t="s">
        <v>404</v>
      </c>
    </row>
    <row r="222" spans="2:65" s="1" customFormat="1" ht="21.75" customHeight="1">
      <c r="B222" s="138"/>
      <c r="C222" s="139" t="s">
        <v>405</v>
      </c>
      <c r="D222" s="139" t="s">
        <v>123</v>
      </c>
      <c r="E222" s="140" t="s">
        <v>406</v>
      </c>
      <c r="F222" s="141" t="s">
        <v>407</v>
      </c>
      <c r="G222" s="142" t="s">
        <v>126</v>
      </c>
      <c r="H222" s="143">
        <v>8</v>
      </c>
      <c r="I222" s="144"/>
      <c r="J222" s="145">
        <f t="shared" si="0"/>
        <v>0</v>
      </c>
      <c r="K222" s="146"/>
      <c r="L222" s="31"/>
      <c r="M222" s="147" t="s">
        <v>1</v>
      </c>
      <c r="N222" s="148" t="s">
        <v>36</v>
      </c>
      <c r="P222" s="149">
        <f t="shared" si="1"/>
        <v>0</v>
      </c>
      <c r="Q222" s="149">
        <v>0</v>
      </c>
      <c r="R222" s="149">
        <f t="shared" si="2"/>
        <v>0</v>
      </c>
      <c r="S222" s="149">
        <v>0</v>
      </c>
      <c r="T222" s="150">
        <f t="shared" si="3"/>
        <v>0</v>
      </c>
      <c r="AR222" s="151" t="s">
        <v>155</v>
      </c>
      <c r="AT222" s="151" t="s">
        <v>123</v>
      </c>
      <c r="AU222" s="151" t="s">
        <v>79</v>
      </c>
      <c r="AY222" s="16" t="s">
        <v>120</v>
      </c>
      <c r="BE222" s="152">
        <f t="shared" si="4"/>
        <v>0</v>
      </c>
      <c r="BF222" s="152">
        <f t="shared" si="5"/>
        <v>0</v>
      </c>
      <c r="BG222" s="152">
        <f t="shared" si="6"/>
        <v>0</v>
      </c>
      <c r="BH222" s="152">
        <f t="shared" si="7"/>
        <v>0</v>
      </c>
      <c r="BI222" s="152">
        <f t="shared" si="8"/>
        <v>0</v>
      </c>
      <c r="BJ222" s="16" t="s">
        <v>79</v>
      </c>
      <c r="BK222" s="152">
        <f t="shared" si="9"/>
        <v>0</v>
      </c>
      <c r="BL222" s="16" t="s">
        <v>155</v>
      </c>
      <c r="BM222" s="151" t="s">
        <v>408</v>
      </c>
    </row>
    <row r="223" spans="2:65" s="1" customFormat="1" ht="24.2" customHeight="1">
      <c r="B223" s="138"/>
      <c r="C223" s="153" t="s">
        <v>409</v>
      </c>
      <c r="D223" s="153" t="s">
        <v>148</v>
      </c>
      <c r="E223" s="154" t="s">
        <v>410</v>
      </c>
      <c r="F223" s="155" t="s">
        <v>411</v>
      </c>
      <c r="G223" s="156" t="s">
        <v>126</v>
      </c>
      <c r="H223" s="157">
        <v>8</v>
      </c>
      <c r="I223" s="158"/>
      <c r="J223" s="159">
        <f t="shared" si="0"/>
        <v>0</v>
      </c>
      <c r="K223" s="160"/>
      <c r="L223" s="161"/>
      <c r="M223" s="162" t="s">
        <v>1</v>
      </c>
      <c r="N223" s="163" t="s">
        <v>36</v>
      </c>
      <c r="P223" s="149">
        <f t="shared" si="1"/>
        <v>0</v>
      </c>
      <c r="Q223" s="149">
        <v>0</v>
      </c>
      <c r="R223" s="149">
        <f t="shared" si="2"/>
        <v>0</v>
      </c>
      <c r="S223" s="149">
        <v>0</v>
      </c>
      <c r="T223" s="150">
        <f t="shared" si="3"/>
        <v>0</v>
      </c>
      <c r="AR223" s="151" t="s">
        <v>170</v>
      </c>
      <c r="AT223" s="151" t="s">
        <v>148</v>
      </c>
      <c r="AU223" s="151" t="s">
        <v>79</v>
      </c>
      <c r="AY223" s="16" t="s">
        <v>120</v>
      </c>
      <c r="BE223" s="152">
        <f t="shared" si="4"/>
        <v>0</v>
      </c>
      <c r="BF223" s="152">
        <f t="shared" si="5"/>
        <v>0</v>
      </c>
      <c r="BG223" s="152">
        <f t="shared" si="6"/>
        <v>0</v>
      </c>
      <c r="BH223" s="152">
        <f t="shared" si="7"/>
        <v>0</v>
      </c>
      <c r="BI223" s="152">
        <f t="shared" si="8"/>
        <v>0</v>
      </c>
      <c r="BJ223" s="16" t="s">
        <v>79</v>
      </c>
      <c r="BK223" s="152">
        <f t="shared" si="9"/>
        <v>0</v>
      </c>
      <c r="BL223" s="16" t="s">
        <v>155</v>
      </c>
      <c r="BM223" s="151" t="s">
        <v>412</v>
      </c>
    </row>
    <row r="224" spans="2:65" s="1" customFormat="1" ht="33" customHeight="1">
      <c r="B224" s="138"/>
      <c r="C224" s="139" t="s">
        <v>413</v>
      </c>
      <c r="D224" s="139" t="s">
        <v>123</v>
      </c>
      <c r="E224" s="140" t="s">
        <v>414</v>
      </c>
      <c r="F224" s="141" t="s">
        <v>415</v>
      </c>
      <c r="G224" s="142" t="s">
        <v>126</v>
      </c>
      <c r="H224" s="143">
        <v>1</v>
      </c>
      <c r="I224" s="144"/>
      <c r="J224" s="145">
        <f t="shared" si="0"/>
        <v>0</v>
      </c>
      <c r="K224" s="146"/>
      <c r="L224" s="31"/>
      <c r="M224" s="147" t="s">
        <v>1</v>
      </c>
      <c r="N224" s="148" t="s">
        <v>36</v>
      </c>
      <c r="P224" s="149">
        <f t="shared" si="1"/>
        <v>0</v>
      </c>
      <c r="Q224" s="149">
        <v>0</v>
      </c>
      <c r="R224" s="149">
        <f t="shared" si="2"/>
        <v>0</v>
      </c>
      <c r="S224" s="149">
        <v>0</v>
      </c>
      <c r="T224" s="150">
        <f t="shared" si="3"/>
        <v>0</v>
      </c>
      <c r="AR224" s="151" t="s">
        <v>155</v>
      </c>
      <c r="AT224" s="151" t="s">
        <v>123</v>
      </c>
      <c r="AU224" s="151" t="s">
        <v>79</v>
      </c>
      <c r="AY224" s="16" t="s">
        <v>120</v>
      </c>
      <c r="BE224" s="152">
        <f t="shared" si="4"/>
        <v>0</v>
      </c>
      <c r="BF224" s="152">
        <f t="shared" si="5"/>
        <v>0</v>
      </c>
      <c r="BG224" s="152">
        <f t="shared" si="6"/>
        <v>0</v>
      </c>
      <c r="BH224" s="152">
        <f t="shared" si="7"/>
        <v>0</v>
      </c>
      <c r="BI224" s="152">
        <f t="shared" si="8"/>
        <v>0</v>
      </c>
      <c r="BJ224" s="16" t="s">
        <v>79</v>
      </c>
      <c r="BK224" s="152">
        <f t="shared" si="9"/>
        <v>0</v>
      </c>
      <c r="BL224" s="16" t="s">
        <v>155</v>
      </c>
      <c r="BM224" s="151" t="s">
        <v>416</v>
      </c>
    </row>
    <row r="225" spans="2:65" s="1" customFormat="1" ht="16.5" customHeight="1">
      <c r="B225" s="138"/>
      <c r="C225" s="153" t="s">
        <v>417</v>
      </c>
      <c r="D225" s="153" t="s">
        <v>148</v>
      </c>
      <c r="E225" s="154" t="s">
        <v>418</v>
      </c>
      <c r="F225" s="155" t="s">
        <v>419</v>
      </c>
      <c r="G225" s="156" t="s">
        <v>126</v>
      </c>
      <c r="H225" s="157">
        <v>1</v>
      </c>
      <c r="I225" s="158"/>
      <c r="J225" s="159">
        <f t="shared" si="0"/>
        <v>0</v>
      </c>
      <c r="K225" s="160"/>
      <c r="L225" s="161"/>
      <c r="M225" s="162" t="s">
        <v>1</v>
      </c>
      <c r="N225" s="163" t="s">
        <v>36</v>
      </c>
      <c r="P225" s="149">
        <f t="shared" si="1"/>
        <v>0</v>
      </c>
      <c r="Q225" s="149">
        <v>0</v>
      </c>
      <c r="R225" s="149">
        <f t="shared" si="2"/>
        <v>0</v>
      </c>
      <c r="S225" s="149">
        <v>0</v>
      </c>
      <c r="T225" s="150">
        <f t="shared" si="3"/>
        <v>0</v>
      </c>
      <c r="AR225" s="151" t="s">
        <v>170</v>
      </c>
      <c r="AT225" s="151" t="s">
        <v>148</v>
      </c>
      <c r="AU225" s="151" t="s">
        <v>79</v>
      </c>
      <c r="AY225" s="16" t="s">
        <v>120</v>
      </c>
      <c r="BE225" s="152">
        <f t="shared" si="4"/>
        <v>0</v>
      </c>
      <c r="BF225" s="152">
        <f t="shared" si="5"/>
        <v>0</v>
      </c>
      <c r="BG225" s="152">
        <f t="shared" si="6"/>
        <v>0</v>
      </c>
      <c r="BH225" s="152">
        <f t="shared" si="7"/>
        <v>0</v>
      </c>
      <c r="BI225" s="152">
        <f t="shared" si="8"/>
        <v>0</v>
      </c>
      <c r="BJ225" s="16" t="s">
        <v>79</v>
      </c>
      <c r="BK225" s="152">
        <f t="shared" si="9"/>
        <v>0</v>
      </c>
      <c r="BL225" s="16" t="s">
        <v>155</v>
      </c>
      <c r="BM225" s="151" t="s">
        <v>420</v>
      </c>
    </row>
    <row r="226" spans="2:65" s="1" customFormat="1" ht="16.5" customHeight="1">
      <c r="B226" s="138"/>
      <c r="C226" s="139" t="s">
        <v>421</v>
      </c>
      <c r="D226" s="139" t="s">
        <v>123</v>
      </c>
      <c r="E226" s="140" t="s">
        <v>422</v>
      </c>
      <c r="F226" s="141" t="s">
        <v>423</v>
      </c>
      <c r="G226" s="142" t="s">
        <v>126</v>
      </c>
      <c r="H226" s="143">
        <v>1</v>
      </c>
      <c r="I226" s="144"/>
      <c r="J226" s="145">
        <f t="shared" si="0"/>
        <v>0</v>
      </c>
      <c r="K226" s="146"/>
      <c r="L226" s="31"/>
      <c r="M226" s="147" t="s">
        <v>1</v>
      </c>
      <c r="N226" s="148" t="s">
        <v>36</v>
      </c>
      <c r="P226" s="149">
        <f t="shared" si="1"/>
        <v>0</v>
      </c>
      <c r="Q226" s="149">
        <v>0</v>
      </c>
      <c r="R226" s="149">
        <f t="shared" si="2"/>
        <v>0</v>
      </c>
      <c r="S226" s="149">
        <v>0</v>
      </c>
      <c r="T226" s="150">
        <f t="shared" si="3"/>
        <v>0</v>
      </c>
      <c r="AR226" s="151" t="s">
        <v>155</v>
      </c>
      <c r="AT226" s="151" t="s">
        <v>123</v>
      </c>
      <c r="AU226" s="151" t="s">
        <v>79</v>
      </c>
      <c r="AY226" s="16" t="s">
        <v>120</v>
      </c>
      <c r="BE226" s="152">
        <f t="shared" si="4"/>
        <v>0</v>
      </c>
      <c r="BF226" s="152">
        <f t="shared" si="5"/>
        <v>0</v>
      </c>
      <c r="BG226" s="152">
        <f t="shared" si="6"/>
        <v>0</v>
      </c>
      <c r="BH226" s="152">
        <f t="shared" si="7"/>
        <v>0</v>
      </c>
      <c r="BI226" s="152">
        <f t="shared" si="8"/>
        <v>0</v>
      </c>
      <c r="BJ226" s="16" t="s">
        <v>79</v>
      </c>
      <c r="BK226" s="152">
        <f t="shared" si="9"/>
        <v>0</v>
      </c>
      <c r="BL226" s="16" t="s">
        <v>155</v>
      </c>
      <c r="BM226" s="151" t="s">
        <v>424</v>
      </c>
    </row>
    <row r="227" spans="2:65" s="1" customFormat="1" ht="16.5" customHeight="1">
      <c r="B227" s="138"/>
      <c r="C227" s="153" t="s">
        <v>425</v>
      </c>
      <c r="D227" s="153" t="s">
        <v>148</v>
      </c>
      <c r="E227" s="154" t="s">
        <v>426</v>
      </c>
      <c r="F227" s="155" t="s">
        <v>427</v>
      </c>
      <c r="G227" s="156" t="s">
        <v>126</v>
      </c>
      <c r="H227" s="157">
        <v>1</v>
      </c>
      <c r="I227" s="158"/>
      <c r="J227" s="159">
        <f t="shared" si="0"/>
        <v>0</v>
      </c>
      <c r="K227" s="160"/>
      <c r="L227" s="161"/>
      <c r="M227" s="162" t="s">
        <v>1</v>
      </c>
      <c r="N227" s="163" t="s">
        <v>36</v>
      </c>
      <c r="P227" s="149">
        <f t="shared" si="1"/>
        <v>0</v>
      </c>
      <c r="Q227" s="149">
        <v>0</v>
      </c>
      <c r="R227" s="149">
        <f t="shared" si="2"/>
        <v>0</v>
      </c>
      <c r="S227" s="149">
        <v>0</v>
      </c>
      <c r="T227" s="150">
        <f t="shared" si="3"/>
        <v>0</v>
      </c>
      <c r="AR227" s="151" t="s">
        <v>170</v>
      </c>
      <c r="AT227" s="151" t="s">
        <v>148</v>
      </c>
      <c r="AU227" s="151" t="s">
        <v>79</v>
      </c>
      <c r="AY227" s="16" t="s">
        <v>120</v>
      </c>
      <c r="BE227" s="152">
        <f t="shared" si="4"/>
        <v>0</v>
      </c>
      <c r="BF227" s="152">
        <f t="shared" si="5"/>
        <v>0</v>
      </c>
      <c r="BG227" s="152">
        <f t="shared" si="6"/>
        <v>0</v>
      </c>
      <c r="BH227" s="152">
        <f t="shared" si="7"/>
        <v>0</v>
      </c>
      <c r="BI227" s="152">
        <f t="shared" si="8"/>
        <v>0</v>
      </c>
      <c r="BJ227" s="16" t="s">
        <v>79</v>
      </c>
      <c r="BK227" s="152">
        <f t="shared" si="9"/>
        <v>0</v>
      </c>
      <c r="BL227" s="16" t="s">
        <v>155</v>
      </c>
      <c r="BM227" s="151" t="s">
        <v>428</v>
      </c>
    </row>
    <row r="228" spans="2:65" s="1" customFormat="1" ht="24.2" customHeight="1">
      <c r="B228" s="138"/>
      <c r="C228" s="139" t="s">
        <v>429</v>
      </c>
      <c r="D228" s="139" t="s">
        <v>123</v>
      </c>
      <c r="E228" s="140" t="s">
        <v>430</v>
      </c>
      <c r="F228" s="141" t="s">
        <v>431</v>
      </c>
      <c r="G228" s="142" t="s">
        <v>126</v>
      </c>
      <c r="H228" s="143">
        <v>2</v>
      </c>
      <c r="I228" s="144"/>
      <c r="J228" s="145">
        <f t="shared" si="0"/>
        <v>0</v>
      </c>
      <c r="K228" s="146"/>
      <c r="L228" s="31"/>
      <c r="M228" s="147" t="s">
        <v>1</v>
      </c>
      <c r="N228" s="148" t="s">
        <v>36</v>
      </c>
      <c r="P228" s="149">
        <f t="shared" si="1"/>
        <v>0</v>
      </c>
      <c r="Q228" s="149">
        <v>0</v>
      </c>
      <c r="R228" s="149">
        <f t="shared" si="2"/>
        <v>0</v>
      </c>
      <c r="S228" s="149">
        <v>0</v>
      </c>
      <c r="T228" s="150">
        <f t="shared" si="3"/>
        <v>0</v>
      </c>
      <c r="AR228" s="151" t="s">
        <v>155</v>
      </c>
      <c r="AT228" s="151" t="s">
        <v>123</v>
      </c>
      <c r="AU228" s="151" t="s">
        <v>79</v>
      </c>
      <c r="AY228" s="16" t="s">
        <v>120</v>
      </c>
      <c r="BE228" s="152">
        <f t="shared" si="4"/>
        <v>0</v>
      </c>
      <c r="BF228" s="152">
        <f t="shared" si="5"/>
        <v>0</v>
      </c>
      <c r="BG228" s="152">
        <f t="shared" si="6"/>
        <v>0</v>
      </c>
      <c r="BH228" s="152">
        <f t="shared" si="7"/>
        <v>0</v>
      </c>
      <c r="BI228" s="152">
        <f t="shared" si="8"/>
        <v>0</v>
      </c>
      <c r="BJ228" s="16" t="s">
        <v>79</v>
      </c>
      <c r="BK228" s="152">
        <f t="shared" si="9"/>
        <v>0</v>
      </c>
      <c r="BL228" s="16" t="s">
        <v>155</v>
      </c>
      <c r="BM228" s="151" t="s">
        <v>432</v>
      </c>
    </row>
    <row r="229" spans="2:65" s="1" customFormat="1" ht="16.5" customHeight="1">
      <c r="B229" s="138"/>
      <c r="C229" s="153" t="s">
        <v>433</v>
      </c>
      <c r="D229" s="153" t="s">
        <v>148</v>
      </c>
      <c r="E229" s="154" t="s">
        <v>434</v>
      </c>
      <c r="F229" s="155" t="s">
        <v>435</v>
      </c>
      <c r="G229" s="156" t="s">
        <v>126</v>
      </c>
      <c r="H229" s="157">
        <v>2</v>
      </c>
      <c r="I229" s="158"/>
      <c r="J229" s="159">
        <f t="shared" si="0"/>
        <v>0</v>
      </c>
      <c r="K229" s="160"/>
      <c r="L229" s="161"/>
      <c r="M229" s="162" t="s">
        <v>1</v>
      </c>
      <c r="N229" s="163" t="s">
        <v>36</v>
      </c>
      <c r="P229" s="149">
        <f t="shared" si="1"/>
        <v>0</v>
      </c>
      <c r="Q229" s="149">
        <v>0</v>
      </c>
      <c r="R229" s="149">
        <f t="shared" si="2"/>
        <v>0</v>
      </c>
      <c r="S229" s="149">
        <v>0</v>
      </c>
      <c r="T229" s="150">
        <f t="shared" si="3"/>
        <v>0</v>
      </c>
      <c r="AR229" s="151" t="s">
        <v>170</v>
      </c>
      <c r="AT229" s="151" t="s">
        <v>148</v>
      </c>
      <c r="AU229" s="151" t="s">
        <v>79</v>
      </c>
      <c r="AY229" s="16" t="s">
        <v>120</v>
      </c>
      <c r="BE229" s="152">
        <f t="shared" si="4"/>
        <v>0</v>
      </c>
      <c r="BF229" s="152">
        <f t="shared" si="5"/>
        <v>0</v>
      </c>
      <c r="BG229" s="152">
        <f t="shared" si="6"/>
        <v>0</v>
      </c>
      <c r="BH229" s="152">
        <f t="shared" si="7"/>
        <v>0</v>
      </c>
      <c r="BI229" s="152">
        <f t="shared" si="8"/>
        <v>0</v>
      </c>
      <c r="BJ229" s="16" t="s">
        <v>79</v>
      </c>
      <c r="BK229" s="152">
        <f t="shared" si="9"/>
        <v>0</v>
      </c>
      <c r="BL229" s="16" t="s">
        <v>155</v>
      </c>
      <c r="BM229" s="151" t="s">
        <v>436</v>
      </c>
    </row>
    <row r="230" spans="2:65" s="1" customFormat="1" ht="24.2" customHeight="1">
      <c r="B230" s="138"/>
      <c r="C230" s="139" t="s">
        <v>437</v>
      </c>
      <c r="D230" s="139" t="s">
        <v>123</v>
      </c>
      <c r="E230" s="140" t="s">
        <v>438</v>
      </c>
      <c r="F230" s="141" t="s">
        <v>439</v>
      </c>
      <c r="G230" s="142" t="s">
        <v>440</v>
      </c>
      <c r="H230" s="190"/>
      <c r="I230" s="144"/>
      <c r="J230" s="145">
        <f t="shared" si="0"/>
        <v>0</v>
      </c>
      <c r="K230" s="146"/>
      <c r="L230" s="31"/>
      <c r="M230" s="147" t="s">
        <v>1</v>
      </c>
      <c r="N230" s="148" t="s">
        <v>36</v>
      </c>
      <c r="P230" s="149">
        <f t="shared" si="1"/>
        <v>0</v>
      </c>
      <c r="Q230" s="149">
        <v>0</v>
      </c>
      <c r="R230" s="149">
        <f t="shared" si="2"/>
        <v>0</v>
      </c>
      <c r="S230" s="149">
        <v>0</v>
      </c>
      <c r="T230" s="150">
        <f t="shared" si="3"/>
        <v>0</v>
      </c>
      <c r="AR230" s="151" t="s">
        <v>155</v>
      </c>
      <c r="AT230" s="151" t="s">
        <v>123</v>
      </c>
      <c r="AU230" s="151" t="s">
        <v>79</v>
      </c>
      <c r="AY230" s="16" t="s">
        <v>120</v>
      </c>
      <c r="BE230" s="152">
        <f t="shared" si="4"/>
        <v>0</v>
      </c>
      <c r="BF230" s="152">
        <f t="shared" si="5"/>
        <v>0</v>
      </c>
      <c r="BG230" s="152">
        <f t="shared" si="6"/>
        <v>0</v>
      </c>
      <c r="BH230" s="152">
        <f t="shared" si="7"/>
        <v>0</v>
      </c>
      <c r="BI230" s="152">
        <f t="shared" si="8"/>
        <v>0</v>
      </c>
      <c r="BJ230" s="16" t="s">
        <v>79</v>
      </c>
      <c r="BK230" s="152">
        <f t="shared" si="9"/>
        <v>0</v>
      </c>
      <c r="BL230" s="16" t="s">
        <v>155</v>
      </c>
      <c r="BM230" s="151" t="s">
        <v>441</v>
      </c>
    </row>
    <row r="231" spans="2:65" s="11" customFormat="1" ht="22.9" customHeight="1">
      <c r="B231" s="126"/>
      <c r="D231" s="127" t="s">
        <v>69</v>
      </c>
      <c r="E231" s="136" t="s">
        <v>162</v>
      </c>
      <c r="F231" s="136" t="s">
        <v>163</v>
      </c>
      <c r="I231" s="129"/>
      <c r="J231" s="137">
        <f>BK231</f>
        <v>0</v>
      </c>
      <c r="L231" s="126"/>
      <c r="M231" s="131"/>
      <c r="P231" s="132">
        <f>SUM(P232:P238)</f>
        <v>0</v>
      </c>
      <c r="R231" s="132">
        <f>SUM(R232:R238)</f>
        <v>0</v>
      </c>
      <c r="T231" s="133">
        <f>SUM(T232:T238)</f>
        <v>0</v>
      </c>
      <c r="AR231" s="127" t="s">
        <v>79</v>
      </c>
      <c r="AT231" s="134" t="s">
        <v>69</v>
      </c>
      <c r="AU231" s="134" t="s">
        <v>75</v>
      </c>
      <c r="AY231" s="127" t="s">
        <v>120</v>
      </c>
      <c r="BK231" s="135">
        <f>SUM(BK232:BK238)</f>
        <v>0</v>
      </c>
    </row>
    <row r="232" spans="2:65" s="1" customFormat="1" ht="24.2" customHeight="1">
      <c r="B232" s="138"/>
      <c r="C232" s="139" t="s">
        <v>442</v>
      </c>
      <c r="D232" s="139" t="s">
        <v>123</v>
      </c>
      <c r="E232" s="140" t="s">
        <v>443</v>
      </c>
      <c r="F232" s="141" t="s">
        <v>444</v>
      </c>
      <c r="G232" s="142" t="s">
        <v>126</v>
      </c>
      <c r="H232" s="143">
        <v>1</v>
      </c>
      <c r="I232" s="144"/>
      <c r="J232" s="145">
        <f t="shared" ref="J232:J238" si="10">ROUND(I232*H232,2)</f>
        <v>0</v>
      </c>
      <c r="K232" s="146"/>
      <c r="L232" s="31"/>
      <c r="M232" s="147" t="s">
        <v>1</v>
      </c>
      <c r="N232" s="148" t="s">
        <v>36</v>
      </c>
      <c r="P232" s="149">
        <f t="shared" ref="P232:P238" si="11">O232*H232</f>
        <v>0</v>
      </c>
      <c r="Q232" s="149">
        <v>0</v>
      </c>
      <c r="R232" s="149">
        <f t="shared" ref="R232:R238" si="12">Q232*H232</f>
        <v>0</v>
      </c>
      <c r="S232" s="149">
        <v>0</v>
      </c>
      <c r="T232" s="150">
        <f t="shared" ref="T232:T238" si="13">S232*H232</f>
        <v>0</v>
      </c>
      <c r="AR232" s="151" t="s">
        <v>155</v>
      </c>
      <c r="AT232" s="151" t="s">
        <v>123</v>
      </c>
      <c r="AU232" s="151" t="s">
        <v>79</v>
      </c>
      <c r="AY232" s="16" t="s">
        <v>120</v>
      </c>
      <c r="BE232" s="152">
        <f t="shared" ref="BE232:BE238" si="14">IF(N232="základná",J232,0)</f>
        <v>0</v>
      </c>
      <c r="BF232" s="152">
        <f t="shared" ref="BF232:BF238" si="15">IF(N232="znížená",J232,0)</f>
        <v>0</v>
      </c>
      <c r="BG232" s="152">
        <f t="shared" ref="BG232:BG238" si="16">IF(N232="zákl. prenesená",J232,0)</f>
        <v>0</v>
      </c>
      <c r="BH232" s="152">
        <f t="shared" ref="BH232:BH238" si="17">IF(N232="zníž. prenesená",J232,0)</f>
        <v>0</v>
      </c>
      <c r="BI232" s="152">
        <f t="shared" ref="BI232:BI238" si="18">IF(N232="nulová",J232,0)</f>
        <v>0</v>
      </c>
      <c r="BJ232" s="16" t="s">
        <v>79</v>
      </c>
      <c r="BK232" s="152">
        <f t="shared" ref="BK232:BK238" si="19">ROUND(I232*H232,2)</f>
        <v>0</v>
      </c>
      <c r="BL232" s="16" t="s">
        <v>155</v>
      </c>
      <c r="BM232" s="151" t="s">
        <v>445</v>
      </c>
    </row>
    <row r="233" spans="2:65" s="1" customFormat="1" ht="24.2" customHeight="1">
      <c r="B233" s="138"/>
      <c r="C233" s="139" t="s">
        <v>446</v>
      </c>
      <c r="D233" s="139" t="s">
        <v>123</v>
      </c>
      <c r="E233" s="140" t="s">
        <v>164</v>
      </c>
      <c r="F233" s="141" t="s">
        <v>165</v>
      </c>
      <c r="G233" s="142" t="s">
        <v>126</v>
      </c>
      <c r="H233" s="143">
        <v>4</v>
      </c>
      <c r="I233" s="144"/>
      <c r="J233" s="145">
        <f t="shared" si="10"/>
        <v>0</v>
      </c>
      <c r="K233" s="146"/>
      <c r="L233" s="31"/>
      <c r="M233" s="147" t="s">
        <v>1</v>
      </c>
      <c r="N233" s="148" t="s">
        <v>36</v>
      </c>
      <c r="P233" s="149">
        <f t="shared" si="11"/>
        <v>0</v>
      </c>
      <c r="Q233" s="149">
        <v>0</v>
      </c>
      <c r="R233" s="149">
        <f t="shared" si="12"/>
        <v>0</v>
      </c>
      <c r="S233" s="149">
        <v>0</v>
      </c>
      <c r="T233" s="150">
        <f t="shared" si="13"/>
        <v>0</v>
      </c>
      <c r="AR233" s="151" t="s">
        <v>155</v>
      </c>
      <c r="AT233" s="151" t="s">
        <v>123</v>
      </c>
      <c r="AU233" s="151" t="s">
        <v>79</v>
      </c>
      <c r="AY233" s="16" t="s">
        <v>120</v>
      </c>
      <c r="BE233" s="152">
        <f t="shared" si="14"/>
        <v>0</v>
      </c>
      <c r="BF233" s="152">
        <f t="shared" si="15"/>
        <v>0</v>
      </c>
      <c r="BG233" s="152">
        <f t="shared" si="16"/>
        <v>0</v>
      </c>
      <c r="BH233" s="152">
        <f t="shared" si="17"/>
        <v>0</v>
      </c>
      <c r="BI233" s="152">
        <f t="shared" si="18"/>
        <v>0</v>
      </c>
      <c r="BJ233" s="16" t="s">
        <v>79</v>
      </c>
      <c r="BK233" s="152">
        <f t="shared" si="19"/>
        <v>0</v>
      </c>
      <c r="BL233" s="16" t="s">
        <v>155</v>
      </c>
      <c r="BM233" s="151" t="s">
        <v>447</v>
      </c>
    </row>
    <row r="234" spans="2:65" s="1" customFormat="1" ht="24.2" customHeight="1">
      <c r="B234" s="138"/>
      <c r="C234" s="153" t="s">
        <v>7</v>
      </c>
      <c r="D234" s="153" t="s">
        <v>148</v>
      </c>
      <c r="E234" s="154" t="s">
        <v>168</v>
      </c>
      <c r="F234" s="155" t="s">
        <v>169</v>
      </c>
      <c r="G234" s="156" t="s">
        <v>126</v>
      </c>
      <c r="H234" s="157">
        <v>4</v>
      </c>
      <c r="I234" s="158"/>
      <c r="J234" s="159">
        <f t="shared" si="10"/>
        <v>0</v>
      </c>
      <c r="K234" s="160"/>
      <c r="L234" s="161"/>
      <c r="M234" s="162" t="s">
        <v>1</v>
      </c>
      <c r="N234" s="163" t="s">
        <v>36</v>
      </c>
      <c r="P234" s="149">
        <f t="shared" si="11"/>
        <v>0</v>
      </c>
      <c r="Q234" s="149">
        <v>0</v>
      </c>
      <c r="R234" s="149">
        <f t="shared" si="12"/>
        <v>0</v>
      </c>
      <c r="S234" s="149">
        <v>0</v>
      </c>
      <c r="T234" s="150">
        <f t="shared" si="13"/>
        <v>0</v>
      </c>
      <c r="AR234" s="151" t="s">
        <v>170</v>
      </c>
      <c r="AT234" s="151" t="s">
        <v>148</v>
      </c>
      <c r="AU234" s="151" t="s">
        <v>79</v>
      </c>
      <c r="AY234" s="16" t="s">
        <v>120</v>
      </c>
      <c r="BE234" s="152">
        <f t="shared" si="14"/>
        <v>0</v>
      </c>
      <c r="BF234" s="152">
        <f t="shared" si="15"/>
        <v>0</v>
      </c>
      <c r="BG234" s="152">
        <f t="shared" si="16"/>
        <v>0</v>
      </c>
      <c r="BH234" s="152">
        <f t="shared" si="17"/>
        <v>0</v>
      </c>
      <c r="BI234" s="152">
        <f t="shared" si="18"/>
        <v>0</v>
      </c>
      <c r="BJ234" s="16" t="s">
        <v>79</v>
      </c>
      <c r="BK234" s="152">
        <f t="shared" si="19"/>
        <v>0</v>
      </c>
      <c r="BL234" s="16" t="s">
        <v>155</v>
      </c>
      <c r="BM234" s="151" t="s">
        <v>448</v>
      </c>
    </row>
    <row r="235" spans="2:65" s="1" customFormat="1" ht="24.2" customHeight="1">
      <c r="B235" s="138"/>
      <c r="C235" s="153" t="s">
        <v>449</v>
      </c>
      <c r="D235" s="153" t="s">
        <v>148</v>
      </c>
      <c r="E235" s="154" t="s">
        <v>172</v>
      </c>
      <c r="F235" s="155" t="s">
        <v>173</v>
      </c>
      <c r="G235" s="156" t="s">
        <v>126</v>
      </c>
      <c r="H235" s="157">
        <v>2</v>
      </c>
      <c r="I235" s="158"/>
      <c r="J235" s="159">
        <f t="shared" si="10"/>
        <v>0</v>
      </c>
      <c r="K235" s="160"/>
      <c r="L235" s="161"/>
      <c r="M235" s="162" t="s">
        <v>1</v>
      </c>
      <c r="N235" s="163" t="s">
        <v>36</v>
      </c>
      <c r="P235" s="149">
        <f t="shared" si="11"/>
        <v>0</v>
      </c>
      <c r="Q235" s="149">
        <v>0</v>
      </c>
      <c r="R235" s="149">
        <f t="shared" si="12"/>
        <v>0</v>
      </c>
      <c r="S235" s="149">
        <v>0</v>
      </c>
      <c r="T235" s="150">
        <f t="shared" si="13"/>
        <v>0</v>
      </c>
      <c r="AR235" s="151" t="s">
        <v>170</v>
      </c>
      <c r="AT235" s="151" t="s">
        <v>148</v>
      </c>
      <c r="AU235" s="151" t="s">
        <v>79</v>
      </c>
      <c r="AY235" s="16" t="s">
        <v>120</v>
      </c>
      <c r="BE235" s="152">
        <f t="shared" si="14"/>
        <v>0</v>
      </c>
      <c r="BF235" s="152">
        <f t="shared" si="15"/>
        <v>0</v>
      </c>
      <c r="BG235" s="152">
        <f t="shared" si="16"/>
        <v>0</v>
      </c>
      <c r="BH235" s="152">
        <f t="shared" si="17"/>
        <v>0</v>
      </c>
      <c r="BI235" s="152">
        <f t="shared" si="18"/>
        <v>0</v>
      </c>
      <c r="BJ235" s="16" t="s">
        <v>79</v>
      </c>
      <c r="BK235" s="152">
        <f t="shared" si="19"/>
        <v>0</v>
      </c>
      <c r="BL235" s="16" t="s">
        <v>155</v>
      </c>
      <c r="BM235" s="151" t="s">
        <v>450</v>
      </c>
    </row>
    <row r="236" spans="2:65" s="1" customFormat="1" ht="24.2" customHeight="1">
      <c r="B236" s="138"/>
      <c r="C236" s="153" t="s">
        <v>451</v>
      </c>
      <c r="D236" s="153" t="s">
        <v>148</v>
      </c>
      <c r="E236" s="154" t="s">
        <v>452</v>
      </c>
      <c r="F236" s="155" t="s">
        <v>453</v>
      </c>
      <c r="G236" s="156" t="s">
        <v>126</v>
      </c>
      <c r="H236" s="157">
        <v>2</v>
      </c>
      <c r="I236" s="158"/>
      <c r="J236" s="159">
        <f t="shared" si="10"/>
        <v>0</v>
      </c>
      <c r="K236" s="160"/>
      <c r="L236" s="161"/>
      <c r="M236" s="162" t="s">
        <v>1</v>
      </c>
      <c r="N236" s="163" t="s">
        <v>36</v>
      </c>
      <c r="P236" s="149">
        <f t="shared" si="11"/>
        <v>0</v>
      </c>
      <c r="Q236" s="149">
        <v>0</v>
      </c>
      <c r="R236" s="149">
        <f t="shared" si="12"/>
        <v>0</v>
      </c>
      <c r="S236" s="149">
        <v>0</v>
      </c>
      <c r="T236" s="150">
        <f t="shared" si="13"/>
        <v>0</v>
      </c>
      <c r="AR236" s="151" t="s">
        <v>170</v>
      </c>
      <c r="AT236" s="151" t="s">
        <v>148</v>
      </c>
      <c r="AU236" s="151" t="s">
        <v>79</v>
      </c>
      <c r="AY236" s="16" t="s">
        <v>120</v>
      </c>
      <c r="BE236" s="152">
        <f t="shared" si="14"/>
        <v>0</v>
      </c>
      <c r="BF236" s="152">
        <f t="shared" si="15"/>
        <v>0</v>
      </c>
      <c r="BG236" s="152">
        <f t="shared" si="16"/>
        <v>0</v>
      </c>
      <c r="BH236" s="152">
        <f t="shared" si="17"/>
        <v>0</v>
      </c>
      <c r="BI236" s="152">
        <f t="shared" si="18"/>
        <v>0</v>
      </c>
      <c r="BJ236" s="16" t="s">
        <v>79</v>
      </c>
      <c r="BK236" s="152">
        <f t="shared" si="19"/>
        <v>0</v>
      </c>
      <c r="BL236" s="16" t="s">
        <v>155</v>
      </c>
      <c r="BM236" s="151" t="s">
        <v>454</v>
      </c>
    </row>
    <row r="237" spans="2:65" s="1" customFormat="1" ht="16.5" customHeight="1">
      <c r="B237" s="138"/>
      <c r="C237" s="139" t="s">
        <v>455</v>
      </c>
      <c r="D237" s="139" t="s">
        <v>123</v>
      </c>
      <c r="E237" s="140" t="s">
        <v>175</v>
      </c>
      <c r="F237" s="141" t="s">
        <v>176</v>
      </c>
      <c r="G237" s="142" t="s">
        <v>126</v>
      </c>
      <c r="H237" s="143">
        <v>2</v>
      </c>
      <c r="I237" s="144"/>
      <c r="J237" s="145">
        <f t="shared" si="10"/>
        <v>0</v>
      </c>
      <c r="K237" s="146"/>
      <c r="L237" s="31"/>
      <c r="M237" s="147" t="s">
        <v>1</v>
      </c>
      <c r="N237" s="148" t="s">
        <v>36</v>
      </c>
      <c r="P237" s="149">
        <f t="shared" si="11"/>
        <v>0</v>
      </c>
      <c r="Q237" s="149">
        <v>0</v>
      </c>
      <c r="R237" s="149">
        <f t="shared" si="12"/>
        <v>0</v>
      </c>
      <c r="S237" s="149">
        <v>0</v>
      </c>
      <c r="T237" s="150">
        <f t="shared" si="13"/>
        <v>0</v>
      </c>
      <c r="AR237" s="151" t="s">
        <v>155</v>
      </c>
      <c r="AT237" s="151" t="s">
        <v>123</v>
      </c>
      <c r="AU237" s="151" t="s">
        <v>79</v>
      </c>
      <c r="AY237" s="16" t="s">
        <v>120</v>
      </c>
      <c r="BE237" s="152">
        <f t="shared" si="14"/>
        <v>0</v>
      </c>
      <c r="BF237" s="152">
        <f t="shared" si="15"/>
        <v>0</v>
      </c>
      <c r="BG237" s="152">
        <f t="shared" si="16"/>
        <v>0</v>
      </c>
      <c r="BH237" s="152">
        <f t="shared" si="17"/>
        <v>0</v>
      </c>
      <c r="BI237" s="152">
        <f t="shared" si="18"/>
        <v>0</v>
      </c>
      <c r="BJ237" s="16" t="s">
        <v>79</v>
      </c>
      <c r="BK237" s="152">
        <f t="shared" si="19"/>
        <v>0</v>
      </c>
      <c r="BL237" s="16" t="s">
        <v>155</v>
      </c>
      <c r="BM237" s="151" t="s">
        <v>456</v>
      </c>
    </row>
    <row r="238" spans="2:65" s="1" customFormat="1" ht="16.5" customHeight="1">
      <c r="B238" s="138"/>
      <c r="C238" s="153" t="s">
        <v>457</v>
      </c>
      <c r="D238" s="153" t="s">
        <v>148</v>
      </c>
      <c r="E238" s="154" t="s">
        <v>179</v>
      </c>
      <c r="F238" s="155" t="s">
        <v>180</v>
      </c>
      <c r="G238" s="156" t="s">
        <v>126</v>
      </c>
      <c r="H238" s="157">
        <v>2</v>
      </c>
      <c r="I238" s="158"/>
      <c r="J238" s="159">
        <f t="shared" si="10"/>
        <v>0</v>
      </c>
      <c r="K238" s="160"/>
      <c r="L238" s="161"/>
      <c r="M238" s="162" t="s">
        <v>1</v>
      </c>
      <c r="N238" s="163" t="s">
        <v>36</v>
      </c>
      <c r="P238" s="149">
        <f t="shared" si="11"/>
        <v>0</v>
      </c>
      <c r="Q238" s="149">
        <v>0</v>
      </c>
      <c r="R238" s="149">
        <f t="shared" si="12"/>
        <v>0</v>
      </c>
      <c r="S238" s="149">
        <v>0</v>
      </c>
      <c r="T238" s="150">
        <f t="shared" si="13"/>
        <v>0</v>
      </c>
      <c r="AR238" s="151" t="s">
        <v>170</v>
      </c>
      <c r="AT238" s="151" t="s">
        <v>148</v>
      </c>
      <c r="AU238" s="151" t="s">
        <v>79</v>
      </c>
      <c r="AY238" s="16" t="s">
        <v>120</v>
      </c>
      <c r="BE238" s="152">
        <f t="shared" si="14"/>
        <v>0</v>
      </c>
      <c r="BF238" s="152">
        <f t="shared" si="15"/>
        <v>0</v>
      </c>
      <c r="BG238" s="152">
        <f t="shared" si="16"/>
        <v>0</v>
      </c>
      <c r="BH238" s="152">
        <f t="shared" si="17"/>
        <v>0</v>
      </c>
      <c r="BI238" s="152">
        <f t="shared" si="18"/>
        <v>0</v>
      </c>
      <c r="BJ238" s="16" t="s">
        <v>79</v>
      </c>
      <c r="BK238" s="152">
        <f t="shared" si="19"/>
        <v>0</v>
      </c>
      <c r="BL238" s="16" t="s">
        <v>155</v>
      </c>
      <c r="BM238" s="151" t="s">
        <v>458</v>
      </c>
    </row>
    <row r="239" spans="2:65" s="11" customFormat="1" ht="22.9" customHeight="1">
      <c r="B239" s="126"/>
      <c r="D239" s="127" t="s">
        <v>69</v>
      </c>
      <c r="E239" s="136" t="s">
        <v>459</v>
      </c>
      <c r="F239" s="136" t="s">
        <v>460</v>
      </c>
      <c r="I239" s="129"/>
      <c r="J239" s="137">
        <f>BK239</f>
        <v>0</v>
      </c>
      <c r="L239" s="126"/>
      <c r="M239" s="131"/>
      <c r="P239" s="132">
        <f>SUM(P240:P250)</f>
        <v>0</v>
      </c>
      <c r="R239" s="132">
        <f>SUM(R240:R250)</f>
        <v>0.32179829999999998</v>
      </c>
      <c r="T239" s="133">
        <f>SUM(T240:T250)</f>
        <v>0</v>
      </c>
      <c r="AR239" s="127" t="s">
        <v>79</v>
      </c>
      <c r="AT239" s="134" t="s">
        <v>69</v>
      </c>
      <c r="AU239" s="134" t="s">
        <v>75</v>
      </c>
      <c r="AY239" s="127" t="s">
        <v>120</v>
      </c>
      <c r="BK239" s="135">
        <f>SUM(BK240:BK250)</f>
        <v>0</v>
      </c>
    </row>
    <row r="240" spans="2:65" s="1" customFormat="1" ht="24.2" customHeight="1">
      <c r="B240" s="138"/>
      <c r="C240" s="139" t="s">
        <v>461</v>
      </c>
      <c r="D240" s="139" t="s">
        <v>123</v>
      </c>
      <c r="E240" s="140" t="s">
        <v>462</v>
      </c>
      <c r="F240" s="141" t="s">
        <v>463</v>
      </c>
      <c r="G240" s="142" t="s">
        <v>131</v>
      </c>
      <c r="H240" s="143">
        <v>13.335000000000001</v>
      </c>
      <c r="I240" s="144"/>
      <c r="J240" s="145">
        <f>ROUND(I240*H240,2)</f>
        <v>0</v>
      </c>
      <c r="K240" s="146"/>
      <c r="L240" s="31"/>
      <c r="M240" s="147" t="s">
        <v>1</v>
      </c>
      <c r="N240" s="148" t="s">
        <v>36</v>
      </c>
      <c r="P240" s="149">
        <f>O240*H240</f>
        <v>0</v>
      </c>
      <c r="Q240" s="149">
        <v>3.7799999999999999E-3</v>
      </c>
      <c r="R240" s="149">
        <f>Q240*H240</f>
        <v>5.0406300000000001E-2</v>
      </c>
      <c r="S240" s="149">
        <v>0</v>
      </c>
      <c r="T240" s="150">
        <f>S240*H240</f>
        <v>0</v>
      </c>
      <c r="AR240" s="151" t="s">
        <v>155</v>
      </c>
      <c r="AT240" s="151" t="s">
        <v>123</v>
      </c>
      <c r="AU240" s="151" t="s">
        <v>79</v>
      </c>
      <c r="AY240" s="16" t="s">
        <v>120</v>
      </c>
      <c r="BE240" s="152">
        <f>IF(N240="základná",J240,0)</f>
        <v>0</v>
      </c>
      <c r="BF240" s="152">
        <f>IF(N240="znížená",J240,0)</f>
        <v>0</v>
      </c>
      <c r="BG240" s="152">
        <f>IF(N240="zákl. prenesená",J240,0)</f>
        <v>0</v>
      </c>
      <c r="BH240" s="152">
        <f>IF(N240="zníž. prenesená",J240,0)</f>
        <v>0</v>
      </c>
      <c r="BI240" s="152">
        <f>IF(N240="nulová",J240,0)</f>
        <v>0</v>
      </c>
      <c r="BJ240" s="16" t="s">
        <v>79</v>
      </c>
      <c r="BK240" s="152">
        <f>ROUND(I240*H240,2)</f>
        <v>0</v>
      </c>
      <c r="BL240" s="16" t="s">
        <v>155</v>
      </c>
      <c r="BM240" s="151" t="s">
        <v>464</v>
      </c>
    </row>
    <row r="241" spans="2:65" s="12" customFormat="1">
      <c r="B241" s="169"/>
      <c r="D241" s="170" t="s">
        <v>260</v>
      </c>
      <c r="E241" s="171" t="s">
        <v>1</v>
      </c>
      <c r="F241" s="172" t="s">
        <v>271</v>
      </c>
      <c r="H241" s="171" t="s">
        <v>1</v>
      </c>
      <c r="I241" s="173"/>
      <c r="L241" s="169"/>
      <c r="M241" s="174"/>
      <c r="T241" s="175"/>
      <c r="AT241" s="171" t="s">
        <v>260</v>
      </c>
      <c r="AU241" s="171" t="s">
        <v>79</v>
      </c>
      <c r="AV241" s="12" t="s">
        <v>75</v>
      </c>
      <c r="AW241" s="12" t="s">
        <v>27</v>
      </c>
      <c r="AX241" s="12" t="s">
        <v>70</v>
      </c>
      <c r="AY241" s="171" t="s">
        <v>120</v>
      </c>
    </row>
    <row r="242" spans="2:65" s="13" customFormat="1">
      <c r="B242" s="176"/>
      <c r="D242" s="170" t="s">
        <v>260</v>
      </c>
      <c r="E242" s="177" t="s">
        <v>1</v>
      </c>
      <c r="F242" s="178" t="s">
        <v>272</v>
      </c>
      <c r="H242" s="179">
        <v>1.8</v>
      </c>
      <c r="I242" s="180"/>
      <c r="L242" s="176"/>
      <c r="M242" s="181"/>
      <c r="T242" s="182"/>
      <c r="AT242" s="177" t="s">
        <v>260</v>
      </c>
      <c r="AU242" s="177" t="s">
        <v>79</v>
      </c>
      <c r="AV242" s="13" t="s">
        <v>79</v>
      </c>
      <c r="AW242" s="13" t="s">
        <v>27</v>
      </c>
      <c r="AX242" s="13" t="s">
        <v>70</v>
      </c>
      <c r="AY242" s="177" t="s">
        <v>120</v>
      </c>
    </row>
    <row r="243" spans="2:65" s="12" customFormat="1">
      <c r="B243" s="169"/>
      <c r="D243" s="170" t="s">
        <v>260</v>
      </c>
      <c r="E243" s="171" t="s">
        <v>1</v>
      </c>
      <c r="F243" s="172" t="s">
        <v>297</v>
      </c>
      <c r="H243" s="171" t="s">
        <v>1</v>
      </c>
      <c r="I243" s="173"/>
      <c r="L243" s="169"/>
      <c r="M243" s="174"/>
      <c r="T243" s="175"/>
      <c r="AT243" s="171" t="s">
        <v>260</v>
      </c>
      <c r="AU243" s="171" t="s">
        <v>79</v>
      </c>
      <c r="AV243" s="12" t="s">
        <v>75</v>
      </c>
      <c r="AW243" s="12" t="s">
        <v>27</v>
      </c>
      <c r="AX243" s="12" t="s">
        <v>70</v>
      </c>
      <c r="AY243" s="171" t="s">
        <v>120</v>
      </c>
    </row>
    <row r="244" spans="2:65" s="13" customFormat="1">
      <c r="B244" s="176"/>
      <c r="D244" s="170" t="s">
        <v>260</v>
      </c>
      <c r="E244" s="177" t="s">
        <v>1</v>
      </c>
      <c r="F244" s="178" t="s">
        <v>298</v>
      </c>
      <c r="H244" s="179">
        <v>11.535</v>
      </c>
      <c r="I244" s="180"/>
      <c r="L244" s="176"/>
      <c r="M244" s="181"/>
      <c r="T244" s="182"/>
      <c r="AT244" s="177" t="s">
        <v>260</v>
      </c>
      <c r="AU244" s="177" t="s">
        <v>79</v>
      </c>
      <c r="AV244" s="13" t="s">
        <v>79</v>
      </c>
      <c r="AW244" s="13" t="s">
        <v>27</v>
      </c>
      <c r="AX244" s="13" t="s">
        <v>70</v>
      </c>
      <c r="AY244" s="177" t="s">
        <v>120</v>
      </c>
    </row>
    <row r="245" spans="2:65" s="14" customFormat="1">
      <c r="B245" s="183"/>
      <c r="D245" s="170" t="s">
        <v>260</v>
      </c>
      <c r="E245" s="184" t="s">
        <v>1</v>
      </c>
      <c r="F245" s="185" t="s">
        <v>273</v>
      </c>
      <c r="H245" s="186">
        <v>13.335000000000001</v>
      </c>
      <c r="I245" s="187"/>
      <c r="L245" s="183"/>
      <c r="M245" s="188"/>
      <c r="T245" s="189"/>
      <c r="AT245" s="184" t="s">
        <v>260</v>
      </c>
      <c r="AU245" s="184" t="s">
        <v>79</v>
      </c>
      <c r="AV245" s="14" t="s">
        <v>127</v>
      </c>
      <c r="AW245" s="14" t="s">
        <v>27</v>
      </c>
      <c r="AX245" s="14" t="s">
        <v>75</v>
      </c>
      <c r="AY245" s="184" t="s">
        <v>120</v>
      </c>
    </row>
    <row r="246" spans="2:65" s="1" customFormat="1" ht="24.2" customHeight="1">
      <c r="B246" s="138"/>
      <c r="C246" s="153" t="s">
        <v>465</v>
      </c>
      <c r="D246" s="153" t="s">
        <v>148</v>
      </c>
      <c r="E246" s="154" t="s">
        <v>466</v>
      </c>
      <c r="F246" s="155" t="s">
        <v>467</v>
      </c>
      <c r="G246" s="156" t="s">
        <v>131</v>
      </c>
      <c r="H246" s="157">
        <v>14.135</v>
      </c>
      <c r="I246" s="158"/>
      <c r="J246" s="159">
        <f>ROUND(I246*H246,2)</f>
        <v>0</v>
      </c>
      <c r="K246" s="160"/>
      <c r="L246" s="161"/>
      <c r="M246" s="162" t="s">
        <v>1</v>
      </c>
      <c r="N246" s="163" t="s">
        <v>36</v>
      </c>
      <c r="P246" s="149">
        <f>O246*H246</f>
        <v>0</v>
      </c>
      <c r="Q246" s="149">
        <v>1.9199999999999998E-2</v>
      </c>
      <c r="R246" s="149">
        <f>Q246*H246</f>
        <v>0.27139199999999997</v>
      </c>
      <c r="S246" s="149">
        <v>0</v>
      </c>
      <c r="T246" s="150">
        <f>S246*H246</f>
        <v>0</v>
      </c>
      <c r="AR246" s="151" t="s">
        <v>170</v>
      </c>
      <c r="AT246" s="151" t="s">
        <v>148</v>
      </c>
      <c r="AU246" s="151" t="s">
        <v>79</v>
      </c>
      <c r="AY246" s="16" t="s">
        <v>120</v>
      </c>
      <c r="BE246" s="152">
        <f>IF(N246="základná",J246,0)</f>
        <v>0</v>
      </c>
      <c r="BF246" s="152">
        <f>IF(N246="znížená",J246,0)</f>
        <v>0</v>
      </c>
      <c r="BG246" s="152">
        <f>IF(N246="zákl. prenesená",J246,0)</f>
        <v>0</v>
      </c>
      <c r="BH246" s="152">
        <f>IF(N246="zníž. prenesená",J246,0)</f>
        <v>0</v>
      </c>
      <c r="BI246" s="152">
        <f>IF(N246="nulová",J246,0)</f>
        <v>0</v>
      </c>
      <c r="BJ246" s="16" t="s">
        <v>79</v>
      </c>
      <c r="BK246" s="152">
        <f>ROUND(I246*H246,2)</f>
        <v>0</v>
      </c>
      <c r="BL246" s="16" t="s">
        <v>155</v>
      </c>
      <c r="BM246" s="151" t="s">
        <v>468</v>
      </c>
    </row>
    <row r="247" spans="2:65" s="12" customFormat="1">
      <c r="B247" s="169"/>
      <c r="D247" s="170" t="s">
        <v>260</v>
      </c>
      <c r="E247" s="171" t="s">
        <v>1</v>
      </c>
      <c r="F247" s="172" t="s">
        <v>469</v>
      </c>
      <c r="H247" s="171" t="s">
        <v>1</v>
      </c>
      <c r="I247" s="173"/>
      <c r="L247" s="169"/>
      <c r="M247" s="174"/>
      <c r="T247" s="175"/>
      <c r="AT247" s="171" t="s">
        <v>260</v>
      </c>
      <c r="AU247" s="171" t="s">
        <v>79</v>
      </c>
      <c r="AV247" s="12" t="s">
        <v>75</v>
      </c>
      <c r="AW247" s="12" t="s">
        <v>27</v>
      </c>
      <c r="AX247" s="12" t="s">
        <v>70</v>
      </c>
      <c r="AY247" s="171" t="s">
        <v>120</v>
      </c>
    </row>
    <row r="248" spans="2:65" s="13" customFormat="1">
      <c r="B248" s="176"/>
      <c r="D248" s="170" t="s">
        <v>260</v>
      </c>
      <c r="E248" s="177" t="s">
        <v>1</v>
      </c>
      <c r="F248" s="178" t="s">
        <v>470</v>
      </c>
      <c r="H248" s="179">
        <v>14.135</v>
      </c>
      <c r="I248" s="180"/>
      <c r="L248" s="176"/>
      <c r="M248" s="181"/>
      <c r="T248" s="182"/>
      <c r="AT248" s="177" t="s">
        <v>260</v>
      </c>
      <c r="AU248" s="177" t="s">
        <v>79</v>
      </c>
      <c r="AV248" s="13" t="s">
        <v>79</v>
      </c>
      <c r="AW248" s="13" t="s">
        <v>27</v>
      </c>
      <c r="AX248" s="13" t="s">
        <v>70</v>
      </c>
      <c r="AY248" s="177" t="s">
        <v>120</v>
      </c>
    </row>
    <row r="249" spans="2:65" s="14" customFormat="1">
      <c r="B249" s="183"/>
      <c r="D249" s="170" t="s">
        <v>260</v>
      </c>
      <c r="E249" s="184" t="s">
        <v>1</v>
      </c>
      <c r="F249" s="185" t="s">
        <v>273</v>
      </c>
      <c r="H249" s="186">
        <v>14.135</v>
      </c>
      <c r="I249" s="187"/>
      <c r="L249" s="183"/>
      <c r="M249" s="188"/>
      <c r="T249" s="189"/>
      <c r="AT249" s="184" t="s">
        <v>260</v>
      </c>
      <c r="AU249" s="184" t="s">
        <v>79</v>
      </c>
      <c r="AV249" s="14" t="s">
        <v>127</v>
      </c>
      <c r="AW249" s="14" t="s">
        <v>27</v>
      </c>
      <c r="AX249" s="14" t="s">
        <v>75</v>
      </c>
      <c r="AY249" s="184" t="s">
        <v>120</v>
      </c>
    </row>
    <row r="250" spans="2:65" s="1" customFormat="1" ht="24.2" customHeight="1">
      <c r="B250" s="138"/>
      <c r="C250" s="139" t="s">
        <v>471</v>
      </c>
      <c r="D250" s="139" t="s">
        <v>123</v>
      </c>
      <c r="E250" s="140" t="s">
        <v>472</v>
      </c>
      <c r="F250" s="141" t="s">
        <v>473</v>
      </c>
      <c r="G250" s="142" t="s">
        <v>440</v>
      </c>
      <c r="H250" s="190"/>
      <c r="I250" s="144"/>
      <c r="J250" s="145">
        <f>ROUND(I250*H250,2)</f>
        <v>0</v>
      </c>
      <c r="K250" s="146"/>
      <c r="L250" s="31"/>
      <c r="M250" s="147" t="s">
        <v>1</v>
      </c>
      <c r="N250" s="148" t="s">
        <v>36</v>
      </c>
      <c r="P250" s="149">
        <f>O250*H250</f>
        <v>0</v>
      </c>
      <c r="Q250" s="149">
        <v>0</v>
      </c>
      <c r="R250" s="149">
        <f>Q250*H250</f>
        <v>0</v>
      </c>
      <c r="S250" s="149">
        <v>0</v>
      </c>
      <c r="T250" s="150">
        <f>S250*H250</f>
        <v>0</v>
      </c>
      <c r="AR250" s="151" t="s">
        <v>155</v>
      </c>
      <c r="AT250" s="151" t="s">
        <v>123</v>
      </c>
      <c r="AU250" s="151" t="s">
        <v>79</v>
      </c>
      <c r="AY250" s="16" t="s">
        <v>120</v>
      </c>
      <c r="BE250" s="152">
        <f>IF(N250="základná",J250,0)</f>
        <v>0</v>
      </c>
      <c r="BF250" s="152">
        <f>IF(N250="znížená",J250,0)</f>
        <v>0</v>
      </c>
      <c r="BG250" s="152">
        <f>IF(N250="zákl. prenesená",J250,0)</f>
        <v>0</v>
      </c>
      <c r="BH250" s="152">
        <f>IF(N250="zníž. prenesená",J250,0)</f>
        <v>0</v>
      </c>
      <c r="BI250" s="152">
        <f>IF(N250="nulová",J250,0)</f>
        <v>0</v>
      </c>
      <c r="BJ250" s="16" t="s">
        <v>79</v>
      </c>
      <c r="BK250" s="152">
        <f>ROUND(I250*H250,2)</f>
        <v>0</v>
      </c>
      <c r="BL250" s="16" t="s">
        <v>155</v>
      </c>
      <c r="BM250" s="151" t="s">
        <v>474</v>
      </c>
    </row>
    <row r="251" spans="2:65" s="11" customFormat="1" ht="22.9" customHeight="1">
      <c r="B251" s="126"/>
      <c r="D251" s="127" t="s">
        <v>69</v>
      </c>
      <c r="E251" s="136" t="s">
        <v>475</v>
      </c>
      <c r="F251" s="136" t="s">
        <v>476</v>
      </c>
      <c r="I251" s="129"/>
      <c r="J251" s="137">
        <f>BK251</f>
        <v>0</v>
      </c>
      <c r="L251" s="126"/>
      <c r="M251" s="131"/>
      <c r="P251" s="132">
        <f>SUM(P252:P271)</f>
        <v>0</v>
      </c>
      <c r="R251" s="132">
        <f>SUM(R252:R271)</f>
        <v>0</v>
      </c>
      <c r="T251" s="133">
        <f>SUM(T252:T271)</f>
        <v>0</v>
      </c>
      <c r="AR251" s="127" t="s">
        <v>79</v>
      </c>
      <c r="AT251" s="134" t="s">
        <v>69</v>
      </c>
      <c r="AU251" s="134" t="s">
        <v>75</v>
      </c>
      <c r="AY251" s="127" t="s">
        <v>120</v>
      </c>
      <c r="BK251" s="135">
        <f>SUM(BK252:BK271)</f>
        <v>0</v>
      </c>
    </row>
    <row r="252" spans="2:65" s="1" customFormat="1" ht="24.2" customHeight="1">
      <c r="B252" s="138"/>
      <c r="C252" s="139" t="s">
        <v>477</v>
      </c>
      <c r="D252" s="139" t="s">
        <v>123</v>
      </c>
      <c r="E252" s="140" t="s">
        <v>478</v>
      </c>
      <c r="F252" s="141" t="s">
        <v>479</v>
      </c>
      <c r="G252" s="142" t="s">
        <v>135</v>
      </c>
      <c r="H252" s="143">
        <v>75</v>
      </c>
      <c r="I252" s="144"/>
      <c r="J252" s="145">
        <f>ROUND(I252*H252,2)</f>
        <v>0</v>
      </c>
      <c r="K252" s="146"/>
      <c r="L252" s="31"/>
      <c r="M252" s="147" t="s">
        <v>1</v>
      </c>
      <c r="N252" s="148" t="s">
        <v>36</v>
      </c>
      <c r="P252" s="149">
        <f>O252*H252</f>
        <v>0</v>
      </c>
      <c r="Q252" s="149">
        <v>0</v>
      </c>
      <c r="R252" s="149">
        <f>Q252*H252</f>
        <v>0</v>
      </c>
      <c r="S252" s="149">
        <v>0</v>
      </c>
      <c r="T252" s="150">
        <f>S252*H252</f>
        <v>0</v>
      </c>
      <c r="AR252" s="151" t="s">
        <v>155</v>
      </c>
      <c r="AT252" s="151" t="s">
        <v>123</v>
      </c>
      <c r="AU252" s="151" t="s">
        <v>79</v>
      </c>
      <c r="AY252" s="16" t="s">
        <v>120</v>
      </c>
      <c r="BE252" s="152">
        <f>IF(N252="základná",J252,0)</f>
        <v>0</v>
      </c>
      <c r="BF252" s="152">
        <f>IF(N252="znížená",J252,0)</f>
        <v>0</v>
      </c>
      <c r="BG252" s="152">
        <f>IF(N252="zákl. prenesená",J252,0)</f>
        <v>0</v>
      </c>
      <c r="BH252" s="152">
        <f>IF(N252="zníž. prenesená",J252,0)</f>
        <v>0</v>
      </c>
      <c r="BI252" s="152">
        <f>IF(N252="nulová",J252,0)</f>
        <v>0</v>
      </c>
      <c r="BJ252" s="16" t="s">
        <v>79</v>
      </c>
      <c r="BK252" s="152">
        <f>ROUND(I252*H252,2)</f>
        <v>0</v>
      </c>
      <c r="BL252" s="16" t="s">
        <v>155</v>
      </c>
      <c r="BM252" s="151" t="s">
        <v>480</v>
      </c>
    </row>
    <row r="253" spans="2:65" s="1" customFormat="1" ht="16.5" customHeight="1">
      <c r="B253" s="138"/>
      <c r="C253" s="153" t="s">
        <v>481</v>
      </c>
      <c r="D253" s="153" t="s">
        <v>148</v>
      </c>
      <c r="E253" s="154" t="s">
        <v>482</v>
      </c>
      <c r="F253" s="155" t="s">
        <v>483</v>
      </c>
      <c r="G253" s="156" t="s">
        <v>135</v>
      </c>
      <c r="H253" s="157">
        <v>75</v>
      </c>
      <c r="I253" s="158"/>
      <c r="J253" s="159">
        <f>ROUND(I253*H253,2)</f>
        <v>0</v>
      </c>
      <c r="K253" s="160"/>
      <c r="L253" s="161"/>
      <c r="M253" s="162" t="s">
        <v>1</v>
      </c>
      <c r="N253" s="163" t="s">
        <v>36</v>
      </c>
      <c r="P253" s="149">
        <f>O253*H253</f>
        <v>0</v>
      </c>
      <c r="Q253" s="149">
        <v>0</v>
      </c>
      <c r="R253" s="149">
        <f>Q253*H253</f>
        <v>0</v>
      </c>
      <c r="S253" s="149">
        <v>0</v>
      </c>
      <c r="T253" s="150">
        <f>S253*H253</f>
        <v>0</v>
      </c>
      <c r="AR253" s="151" t="s">
        <v>170</v>
      </c>
      <c r="AT253" s="151" t="s">
        <v>148</v>
      </c>
      <c r="AU253" s="151" t="s">
        <v>79</v>
      </c>
      <c r="AY253" s="16" t="s">
        <v>120</v>
      </c>
      <c r="BE253" s="152">
        <f>IF(N253="základná",J253,0)</f>
        <v>0</v>
      </c>
      <c r="BF253" s="152">
        <f>IF(N253="znížená",J253,0)</f>
        <v>0</v>
      </c>
      <c r="BG253" s="152">
        <f>IF(N253="zákl. prenesená",J253,0)</f>
        <v>0</v>
      </c>
      <c r="BH253" s="152">
        <f>IF(N253="zníž. prenesená",J253,0)</f>
        <v>0</v>
      </c>
      <c r="BI253" s="152">
        <f>IF(N253="nulová",J253,0)</f>
        <v>0</v>
      </c>
      <c r="BJ253" s="16" t="s">
        <v>79</v>
      </c>
      <c r="BK253" s="152">
        <f>ROUND(I253*H253,2)</f>
        <v>0</v>
      </c>
      <c r="BL253" s="16" t="s">
        <v>155</v>
      </c>
      <c r="BM253" s="151" t="s">
        <v>484</v>
      </c>
    </row>
    <row r="254" spans="2:65" s="1" customFormat="1" ht="16.5" customHeight="1">
      <c r="B254" s="138"/>
      <c r="C254" s="139" t="s">
        <v>170</v>
      </c>
      <c r="D254" s="139" t="s">
        <v>123</v>
      </c>
      <c r="E254" s="140" t="s">
        <v>485</v>
      </c>
      <c r="F254" s="141" t="s">
        <v>486</v>
      </c>
      <c r="G254" s="142" t="s">
        <v>135</v>
      </c>
      <c r="H254" s="143">
        <v>3.2</v>
      </c>
      <c r="I254" s="144"/>
      <c r="J254" s="145">
        <f>ROUND(I254*H254,2)</f>
        <v>0</v>
      </c>
      <c r="K254" s="146"/>
      <c r="L254" s="31"/>
      <c r="M254" s="147" t="s">
        <v>1</v>
      </c>
      <c r="N254" s="148" t="s">
        <v>36</v>
      </c>
      <c r="P254" s="149">
        <f>O254*H254</f>
        <v>0</v>
      </c>
      <c r="Q254" s="149">
        <v>0</v>
      </c>
      <c r="R254" s="149">
        <f>Q254*H254</f>
        <v>0</v>
      </c>
      <c r="S254" s="149">
        <v>0</v>
      </c>
      <c r="T254" s="150">
        <f>S254*H254</f>
        <v>0</v>
      </c>
      <c r="AR254" s="151" t="s">
        <v>155</v>
      </c>
      <c r="AT254" s="151" t="s">
        <v>123</v>
      </c>
      <c r="AU254" s="151" t="s">
        <v>79</v>
      </c>
      <c r="AY254" s="16" t="s">
        <v>120</v>
      </c>
      <c r="BE254" s="152">
        <f>IF(N254="základná",J254,0)</f>
        <v>0</v>
      </c>
      <c r="BF254" s="152">
        <f>IF(N254="znížená",J254,0)</f>
        <v>0</v>
      </c>
      <c r="BG254" s="152">
        <f>IF(N254="zákl. prenesená",J254,0)</f>
        <v>0</v>
      </c>
      <c r="BH254" s="152">
        <f>IF(N254="zníž. prenesená",J254,0)</f>
        <v>0</v>
      </c>
      <c r="BI254" s="152">
        <f>IF(N254="nulová",J254,0)</f>
        <v>0</v>
      </c>
      <c r="BJ254" s="16" t="s">
        <v>79</v>
      </c>
      <c r="BK254" s="152">
        <f>ROUND(I254*H254,2)</f>
        <v>0</v>
      </c>
      <c r="BL254" s="16" t="s">
        <v>155</v>
      </c>
      <c r="BM254" s="151" t="s">
        <v>487</v>
      </c>
    </row>
    <row r="255" spans="2:65" s="1" customFormat="1" ht="16.5" customHeight="1">
      <c r="B255" s="138"/>
      <c r="C255" s="153" t="s">
        <v>488</v>
      </c>
      <c r="D255" s="153" t="s">
        <v>148</v>
      </c>
      <c r="E255" s="154" t="s">
        <v>489</v>
      </c>
      <c r="F255" s="155" t="s">
        <v>490</v>
      </c>
      <c r="G255" s="156" t="s">
        <v>135</v>
      </c>
      <c r="H255" s="157">
        <v>3.2</v>
      </c>
      <c r="I255" s="158"/>
      <c r="J255" s="159">
        <f>ROUND(I255*H255,2)</f>
        <v>0</v>
      </c>
      <c r="K255" s="160"/>
      <c r="L255" s="161"/>
      <c r="M255" s="162" t="s">
        <v>1</v>
      </c>
      <c r="N255" s="163" t="s">
        <v>36</v>
      </c>
      <c r="P255" s="149">
        <f>O255*H255</f>
        <v>0</v>
      </c>
      <c r="Q255" s="149">
        <v>0</v>
      </c>
      <c r="R255" s="149">
        <f>Q255*H255</f>
        <v>0</v>
      </c>
      <c r="S255" s="149">
        <v>0</v>
      </c>
      <c r="T255" s="150">
        <f>S255*H255</f>
        <v>0</v>
      </c>
      <c r="AR255" s="151" t="s">
        <v>170</v>
      </c>
      <c r="AT255" s="151" t="s">
        <v>148</v>
      </c>
      <c r="AU255" s="151" t="s">
        <v>79</v>
      </c>
      <c r="AY255" s="16" t="s">
        <v>120</v>
      </c>
      <c r="BE255" s="152">
        <f>IF(N255="základná",J255,0)</f>
        <v>0</v>
      </c>
      <c r="BF255" s="152">
        <f>IF(N255="znížená",J255,0)</f>
        <v>0</v>
      </c>
      <c r="BG255" s="152">
        <f>IF(N255="zákl. prenesená",J255,0)</f>
        <v>0</v>
      </c>
      <c r="BH255" s="152">
        <f>IF(N255="zníž. prenesená",J255,0)</f>
        <v>0</v>
      </c>
      <c r="BI255" s="152">
        <f>IF(N255="nulová",J255,0)</f>
        <v>0</v>
      </c>
      <c r="BJ255" s="16" t="s">
        <v>79</v>
      </c>
      <c r="BK255" s="152">
        <f>ROUND(I255*H255,2)</f>
        <v>0</v>
      </c>
      <c r="BL255" s="16" t="s">
        <v>155</v>
      </c>
      <c r="BM255" s="151" t="s">
        <v>491</v>
      </c>
    </row>
    <row r="256" spans="2:65" s="1" customFormat="1" ht="24.2" customHeight="1">
      <c r="B256" s="138"/>
      <c r="C256" s="139" t="s">
        <v>492</v>
      </c>
      <c r="D256" s="139" t="s">
        <v>123</v>
      </c>
      <c r="E256" s="140" t="s">
        <v>493</v>
      </c>
      <c r="F256" s="141" t="s">
        <v>494</v>
      </c>
      <c r="G256" s="142" t="s">
        <v>131</v>
      </c>
      <c r="H256" s="143">
        <v>72.680000000000007</v>
      </c>
      <c r="I256" s="144"/>
      <c r="J256" s="145">
        <f>ROUND(I256*H256,2)</f>
        <v>0</v>
      </c>
      <c r="K256" s="146"/>
      <c r="L256" s="31"/>
      <c r="M256" s="147" t="s">
        <v>1</v>
      </c>
      <c r="N256" s="148" t="s">
        <v>36</v>
      </c>
      <c r="P256" s="149">
        <f>O256*H256</f>
        <v>0</v>
      </c>
      <c r="Q256" s="149">
        <v>0</v>
      </c>
      <c r="R256" s="149">
        <f>Q256*H256</f>
        <v>0</v>
      </c>
      <c r="S256" s="149">
        <v>0</v>
      </c>
      <c r="T256" s="150">
        <f>S256*H256</f>
        <v>0</v>
      </c>
      <c r="AR256" s="151" t="s">
        <v>155</v>
      </c>
      <c r="AT256" s="151" t="s">
        <v>123</v>
      </c>
      <c r="AU256" s="151" t="s">
        <v>79</v>
      </c>
      <c r="AY256" s="16" t="s">
        <v>120</v>
      </c>
      <c r="BE256" s="152">
        <f>IF(N256="základná",J256,0)</f>
        <v>0</v>
      </c>
      <c r="BF256" s="152">
        <f>IF(N256="znížená",J256,0)</f>
        <v>0</v>
      </c>
      <c r="BG256" s="152">
        <f>IF(N256="zákl. prenesená",J256,0)</f>
        <v>0</v>
      </c>
      <c r="BH256" s="152">
        <f>IF(N256="zníž. prenesená",J256,0)</f>
        <v>0</v>
      </c>
      <c r="BI256" s="152">
        <f>IF(N256="nulová",J256,0)</f>
        <v>0</v>
      </c>
      <c r="BJ256" s="16" t="s">
        <v>79</v>
      </c>
      <c r="BK256" s="152">
        <f>ROUND(I256*H256,2)</f>
        <v>0</v>
      </c>
      <c r="BL256" s="16" t="s">
        <v>155</v>
      </c>
      <c r="BM256" s="151" t="s">
        <v>495</v>
      </c>
    </row>
    <row r="257" spans="2:65" s="12" customFormat="1">
      <c r="B257" s="169"/>
      <c r="D257" s="170" t="s">
        <v>260</v>
      </c>
      <c r="E257" s="171" t="s">
        <v>1</v>
      </c>
      <c r="F257" s="172" t="s">
        <v>261</v>
      </c>
      <c r="H257" s="171" t="s">
        <v>1</v>
      </c>
      <c r="I257" s="173"/>
      <c r="L257" s="169"/>
      <c r="M257" s="174"/>
      <c r="T257" s="175"/>
      <c r="AT257" s="171" t="s">
        <v>260</v>
      </c>
      <c r="AU257" s="171" t="s">
        <v>79</v>
      </c>
      <c r="AV257" s="12" t="s">
        <v>75</v>
      </c>
      <c r="AW257" s="12" t="s">
        <v>27</v>
      </c>
      <c r="AX257" s="12" t="s">
        <v>70</v>
      </c>
      <c r="AY257" s="171" t="s">
        <v>120</v>
      </c>
    </row>
    <row r="258" spans="2:65" s="13" customFormat="1">
      <c r="B258" s="176"/>
      <c r="D258" s="170" t="s">
        <v>260</v>
      </c>
      <c r="E258" s="177" t="s">
        <v>1</v>
      </c>
      <c r="F258" s="178" t="s">
        <v>262</v>
      </c>
      <c r="H258" s="179">
        <v>11.61</v>
      </c>
      <c r="I258" s="180"/>
      <c r="L258" s="176"/>
      <c r="M258" s="181"/>
      <c r="T258" s="182"/>
      <c r="AT258" s="177" t="s">
        <v>260</v>
      </c>
      <c r="AU258" s="177" t="s">
        <v>79</v>
      </c>
      <c r="AV258" s="13" t="s">
        <v>79</v>
      </c>
      <c r="AW258" s="13" t="s">
        <v>27</v>
      </c>
      <c r="AX258" s="13" t="s">
        <v>70</v>
      </c>
      <c r="AY258" s="177" t="s">
        <v>120</v>
      </c>
    </row>
    <row r="259" spans="2:65" s="12" customFormat="1">
      <c r="B259" s="169"/>
      <c r="D259" s="170" t="s">
        <v>260</v>
      </c>
      <c r="E259" s="171" t="s">
        <v>1</v>
      </c>
      <c r="F259" s="172" t="s">
        <v>263</v>
      </c>
      <c r="H259" s="171" t="s">
        <v>1</v>
      </c>
      <c r="I259" s="173"/>
      <c r="L259" s="169"/>
      <c r="M259" s="174"/>
      <c r="T259" s="175"/>
      <c r="AT259" s="171" t="s">
        <v>260</v>
      </c>
      <c r="AU259" s="171" t="s">
        <v>79</v>
      </c>
      <c r="AV259" s="12" t="s">
        <v>75</v>
      </c>
      <c r="AW259" s="12" t="s">
        <v>27</v>
      </c>
      <c r="AX259" s="12" t="s">
        <v>70</v>
      </c>
      <c r="AY259" s="171" t="s">
        <v>120</v>
      </c>
    </row>
    <row r="260" spans="2:65" s="13" customFormat="1">
      <c r="B260" s="176"/>
      <c r="D260" s="170" t="s">
        <v>260</v>
      </c>
      <c r="E260" s="177" t="s">
        <v>1</v>
      </c>
      <c r="F260" s="178" t="s">
        <v>264</v>
      </c>
      <c r="H260" s="179">
        <v>24.51</v>
      </c>
      <c r="I260" s="180"/>
      <c r="L260" s="176"/>
      <c r="M260" s="181"/>
      <c r="T260" s="182"/>
      <c r="AT260" s="177" t="s">
        <v>260</v>
      </c>
      <c r="AU260" s="177" t="s">
        <v>79</v>
      </c>
      <c r="AV260" s="13" t="s">
        <v>79</v>
      </c>
      <c r="AW260" s="13" t="s">
        <v>27</v>
      </c>
      <c r="AX260" s="13" t="s">
        <v>70</v>
      </c>
      <c r="AY260" s="177" t="s">
        <v>120</v>
      </c>
    </row>
    <row r="261" spans="2:65" s="12" customFormat="1">
      <c r="B261" s="169"/>
      <c r="D261" s="170" t="s">
        <v>260</v>
      </c>
      <c r="E261" s="171" t="s">
        <v>1</v>
      </c>
      <c r="F261" s="172" t="s">
        <v>265</v>
      </c>
      <c r="H261" s="171" t="s">
        <v>1</v>
      </c>
      <c r="I261" s="173"/>
      <c r="L261" s="169"/>
      <c r="M261" s="174"/>
      <c r="T261" s="175"/>
      <c r="AT261" s="171" t="s">
        <v>260</v>
      </c>
      <c r="AU261" s="171" t="s">
        <v>79</v>
      </c>
      <c r="AV261" s="12" t="s">
        <v>75</v>
      </c>
      <c r="AW261" s="12" t="s">
        <v>27</v>
      </c>
      <c r="AX261" s="12" t="s">
        <v>70</v>
      </c>
      <c r="AY261" s="171" t="s">
        <v>120</v>
      </c>
    </row>
    <row r="262" spans="2:65" s="13" customFormat="1">
      <c r="B262" s="176"/>
      <c r="D262" s="170" t="s">
        <v>260</v>
      </c>
      <c r="E262" s="177" t="s">
        <v>1</v>
      </c>
      <c r="F262" s="178" t="s">
        <v>266</v>
      </c>
      <c r="H262" s="179">
        <v>13.76</v>
      </c>
      <c r="I262" s="180"/>
      <c r="L262" s="176"/>
      <c r="M262" s="181"/>
      <c r="T262" s="182"/>
      <c r="AT262" s="177" t="s">
        <v>260</v>
      </c>
      <c r="AU262" s="177" t="s">
        <v>79</v>
      </c>
      <c r="AV262" s="13" t="s">
        <v>79</v>
      </c>
      <c r="AW262" s="13" t="s">
        <v>27</v>
      </c>
      <c r="AX262" s="13" t="s">
        <v>70</v>
      </c>
      <c r="AY262" s="177" t="s">
        <v>120</v>
      </c>
    </row>
    <row r="263" spans="2:65" s="12" customFormat="1">
      <c r="B263" s="169"/>
      <c r="D263" s="170" t="s">
        <v>260</v>
      </c>
      <c r="E263" s="171" t="s">
        <v>1</v>
      </c>
      <c r="F263" s="172" t="s">
        <v>267</v>
      </c>
      <c r="H263" s="171" t="s">
        <v>1</v>
      </c>
      <c r="I263" s="173"/>
      <c r="L263" s="169"/>
      <c r="M263" s="174"/>
      <c r="T263" s="175"/>
      <c r="AT263" s="171" t="s">
        <v>260</v>
      </c>
      <c r="AU263" s="171" t="s">
        <v>79</v>
      </c>
      <c r="AV263" s="12" t="s">
        <v>75</v>
      </c>
      <c r="AW263" s="12" t="s">
        <v>27</v>
      </c>
      <c r="AX263" s="12" t="s">
        <v>70</v>
      </c>
      <c r="AY263" s="171" t="s">
        <v>120</v>
      </c>
    </row>
    <row r="264" spans="2:65" s="13" customFormat="1">
      <c r="B264" s="176"/>
      <c r="D264" s="170" t="s">
        <v>260</v>
      </c>
      <c r="E264" s="177" t="s">
        <v>1</v>
      </c>
      <c r="F264" s="178" t="s">
        <v>268</v>
      </c>
      <c r="H264" s="179">
        <v>10.8</v>
      </c>
      <c r="I264" s="180"/>
      <c r="L264" s="176"/>
      <c r="M264" s="181"/>
      <c r="T264" s="182"/>
      <c r="AT264" s="177" t="s">
        <v>260</v>
      </c>
      <c r="AU264" s="177" t="s">
        <v>79</v>
      </c>
      <c r="AV264" s="13" t="s">
        <v>79</v>
      </c>
      <c r="AW264" s="13" t="s">
        <v>27</v>
      </c>
      <c r="AX264" s="13" t="s">
        <v>70</v>
      </c>
      <c r="AY264" s="177" t="s">
        <v>120</v>
      </c>
    </row>
    <row r="265" spans="2:65" s="12" customFormat="1">
      <c r="B265" s="169"/>
      <c r="D265" s="170" t="s">
        <v>260</v>
      </c>
      <c r="E265" s="171" t="s">
        <v>1</v>
      </c>
      <c r="F265" s="172" t="s">
        <v>496</v>
      </c>
      <c r="H265" s="171" t="s">
        <v>1</v>
      </c>
      <c r="I265" s="173"/>
      <c r="L265" s="169"/>
      <c r="M265" s="174"/>
      <c r="T265" s="175"/>
      <c r="AT265" s="171" t="s">
        <v>260</v>
      </c>
      <c r="AU265" s="171" t="s">
        <v>79</v>
      </c>
      <c r="AV265" s="12" t="s">
        <v>75</v>
      </c>
      <c r="AW265" s="12" t="s">
        <v>27</v>
      </c>
      <c r="AX265" s="12" t="s">
        <v>70</v>
      </c>
      <c r="AY265" s="171" t="s">
        <v>120</v>
      </c>
    </row>
    <row r="266" spans="2:65" s="13" customFormat="1">
      <c r="B266" s="176"/>
      <c r="D266" s="170" t="s">
        <v>260</v>
      </c>
      <c r="E266" s="177" t="s">
        <v>1</v>
      </c>
      <c r="F266" s="178" t="s">
        <v>184</v>
      </c>
      <c r="H266" s="179">
        <v>12</v>
      </c>
      <c r="I266" s="180"/>
      <c r="L266" s="176"/>
      <c r="M266" s="181"/>
      <c r="T266" s="182"/>
      <c r="AT266" s="177" t="s">
        <v>260</v>
      </c>
      <c r="AU266" s="177" t="s">
        <v>79</v>
      </c>
      <c r="AV266" s="13" t="s">
        <v>79</v>
      </c>
      <c r="AW266" s="13" t="s">
        <v>27</v>
      </c>
      <c r="AX266" s="13" t="s">
        <v>70</v>
      </c>
      <c r="AY266" s="177" t="s">
        <v>120</v>
      </c>
    </row>
    <row r="267" spans="2:65" s="14" customFormat="1">
      <c r="B267" s="183"/>
      <c r="D267" s="170" t="s">
        <v>260</v>
      </c>
      <c r="E267" s="184" t="s">
        <v>1</v>
      </c>
      <c r="F267" s="185" t="s">
        <v>273</v>
      </c>
      <c r="H267" s="186">
        <v>72.680000000000007</v>
      </c>
      <c r="I267" s="187"/>
      <c r="L267" s="183"/>
      <c r="M267" s="188"/>
      <c r="T267" s="189"/>
      <c r="AT267" s="184" t="s">
        <v>260</v>
      </c>
      <c r="AU267" s="184" t="s">
        <v>79</v>
      </c>
      <c r="AV267" s="14" t="s">
        <v>127</v>
      </c>
      <c r="AW267" s="14" t="s">
        <v>27</v>
      </c>
      <c r="AX267" s="14" t="s">
        <v>75</v>
      </c>
      <c r="AY267" s="184" t="s">
        <v>120</v>
      </c>
    </row>
    <row r="268" spans="2:65" s="1" customFormat="1" ht="21.75" customHeight="1">
      <c r="B268" s="138"/>
      <c r="C268" s="153" t="s">
        <v>497</v>
      </c>
      <c r="D268" s="153" t="s">
        <v>148</v>
      </c>
      <c r="E268" s="154" t="s">
        <v>498</v>
      </c>
      <c r="F268" s="155" t="s">
        <v>499</v>
      </c>
      <c r="G268" s="156" t="s">
        <v>131</v>
      </c>
      <c r="H268" s="157">
        <v>77.040999999999997</v>
      </c>
      <c r="I268" s="158"/>
      <c r="J268" s="159">
        <f>ROUND(I268*H268,2)</f>
        <v>0</v>
      </c>
      <c r="K268" s="160"/>
      <c r="L268" s="161"/>
      <c r="M268" s="162" t="s">
        <v>1</v>
      </c>
      <c r="N268" s="163" t="s">
        <v>36</v>
      </c>
      <c r="P268" s="149">
        <f>O268*H268</f>
        <v>0</v>
      </c>
      <c r="Q268" s="149">
        <v>0</v>
      </c>
      <c r="R268" s="149">
        <f>Q268*H268</f>
        <v>0</v>
      </c>
      <c r="S268" s="149">
        <v>0</v>
      </c>
      <c r="T268" s="150">
        <f>S268*H268</f>
        <v>0</v>
      </c>
      <c r="AR268" s="151" t="s">
        <v>170</v>
      </c>
      <c r="AT268" s="151" t="s">
        <v>148</v>
      </c>
      <c r="AU268" s="151" t="s">
        <v>79</v>
      </c>
      <c r="AY268" s="16" t="s">
        <v>120</v>
      </c>
      <c r="BE268" s="152">
        <f>IF(N268="základná",J268,0)</f>
        <v>0</v>
      </c>
      <c r="BF268" s="152">
        <f>IF(N268="znížená",J268,0)</f>
        <v>0</v>
      </c>
      <c r="BG268" s="152">
        <f>IF(N268="zákl. prenesená",J268,0)</f>
        <v>0</v>
      </c>
      <c r="BH268" s="152">
        <f>IF(N268="zníž. prenesená",J268,0)</f>
        <v>0</v>
      </c>
      <c r="BI268" s="152">
        <f>IF(N268="nulová",J268,0)</f>
        <v>0</v>
      </c>
      <c r="BJ268" s="16" t="s">
        <v>79</v>
      </c>
      <c r="BK268" s="152">
        <f>ROUND(I268*H268,2)</f>
        <v>0</v>
      </c>
      <c r="BL268" s="16" t="s">
        <v>155</v>
      </c>
      <c r="BM268" s="151" t="s">
        <v>500</v>
      </c>
    </row>
    <row r="269" spans="2:65" s="12" customFormat="1">
      <c r="B269" s="169"/>
      <c r="D269" s="170" t="s">
        <v>260</v>
      </c>
      <c r="E269" s="171" t="s">
        <v>1</v>
      </c>
      <c r="F269" s="172" t="s">
        <v>469</v>
      </c>
      <c r="H269" s="171" t="s">
        <v>1</v>
      </c>
      <c r="I269" s="173"/>
      <c r="L269" s="169"/>
      <c r="M269" s="174"/>
      <c r="T269" s="175"/>
      <c r="AT269" s="171" t="s">
        <v>260</v>
      </c>
      <c r="AU269" s="171" t="s">
        <v>79</v>
      </c>
      <c r="AV269" s="12" t="s">
        <v>75</v>
      </c>
      <c r="AW269" s="12" t="s">
        <v>27</v>
      </c>
      <c r="AX269" s="12" t="s">
        <v>70</v>
      </c>
      <c r="AY269" s="171" t="s">
        <v>120</v>
      </c>
    </row>
    <row r="270" spans="2:65" s="13" customFormat="1">
      <c r="B270" s="176"/>
      <c r="D270" s="170" t="s">
        <v>260</v>
      </c>
      <c r="E270" s="177" t="s">
        <v>1</v>
      </c>
      <c r="F270" s="178" t="s">
        <v>501</v>
      </c>
      <c r="H270" s="179">
        <v>77.040999999999997</v>
      </c>
      <c r="I270" s="180"/>
      <c r="L270" s="176"/>
      <c r="M270" s="181"/>
      <c r="T270" s="182"/>
      <c r="AT270" s="177" t="s">
        <v>260</v>
      </c>
      <c r="AU270" s="177" t="s">
        <v>79</v>
      </c>
      <c r="AV270" s="13" t="s">
        <v>79</v>
      </c>
      <c r="AW270" s="13" t="s">
        <v>27</v>
      </c>
      <c r="AX270" s="13" t="s">
        <v>70</v>
      </c>
      <c r="AY270" s="177" t="s">
        <v>120</v>
      </c>
    </row>
    <row r="271" spans="2:65" s="14" customFormat="1">
      <c r="B271" s="183"/>
      <c r="D271" s="170" t="s">
        <v>260</v>
      </c>
      <c r="E271" s="184" t="s">
        <v>1</v>
      </c>
      <c r="F271" s="185" t="s">
        <v>273</v>
      </c>
      <c r="H271" s="186">
        <v>77.040999999999997</v>
      </c>
      <c r="I271" s="187"/>
      <c r="L271" s="183"/>
      <c r="M271" s="188"/>
      <c r="T271" s="189"/>
      <c r="AT271" s="184" t="s">
        <v>260</v>
      </c>
      <c r="AU271" s="184" t="s">
        <v>79</v>
      </c>
      <c r="AV271" s="14" t="s">
        <v>127</v>
      </c>
      <c r="AW271" s="14" t="s">
        <v>27</v>
      </c>
      <c r="AX271" s="14" t="s">
        <v>75</v>
      </c>
      <c r="AY271" s="184" t="s">
        <v>120</v>
      </c>
    </row>
    <row r="272" spans="2:65" s="11" customFormat="1" ht="22.9" customHeight="1">
      <c r="B272" s="126"/>
      <c r="D272" s="127" t="s">
        <v>69</v>
      </c>
      <c r="E272" s="136" t="s">
        <v>502</v>
      </c>
      <c r="F272" s="136" t="s">
        <v>503</v>
      </c>
      <c r="I272" s="129"/>
      <c r="J272" s="137">
        <f>BK272</f>
        <v>0</v>
      </c>
      <c r="L272" s="126"/>
      <c r="M272" s="131"/>
      <c r="P272" s="132">
        <f>SUM(P273:P284)</f>
        <v>0</v>
      </c>
      <c r="R272" s="132">
        <f>SUM(R273:R284)</f>
        <v>1.8059999999999999E-3</v>
      </c>
      <c r="T272" s="133">
        <f>SUM(T273:T284)</f>
        <v>2.155E-2</v>
      </c>
      <c r="AR272" s="127" t="s">
        <v>79</v>
      </c>
      <c r="AT272" s="134" t="s">
        <v>69</v>
      </c>
      <c r="AU272" s="134" t="s">
        <v>75</v>
      </c>
      <c r="AY272" s="127" t="s">
        <v>120</v>
      </c>
      <c r="BK272" s="135">
        <f>SUM(BK273:BK284)</f>
        <v>0</v>
      </c>
    </row>
    <row r="273" spans="2:65" s="1" customFormat="1" ht="16.5" customHeight="1">
      <c r="B273" s="138"/>
      <c r="C273" s="139" t="s">
        <v>178</v>
      </c>
      <c r="D273" s="139" t="s">
        <v>123</v>
      </c>
      <c r="E273" s="140" t="s">
        <v>504</v>
      </c>
      <c r="F273" s="141" t="s">
        <v>505</v>
      </c>
      <c r="G273" s="142" t="s">
        <v>135</v>
      </c>
      <c r="H273" s="143">
        <v>36.119999999999997</v>
      </c>
      <c r="I273" s="144"/>
      <c r="J273" s="145">
        <f>ROUND(I273*H273,2)</f>
        <v>0</v>
      </c>
      <c r="K273" s="146"/>
      <c r="L273" s="31"/>
      <c r="M273" s="147" t="s">
        <v>1</v>
      </c>
      <c r="N273" s="148" t="s">
        <v>36</v>
      </c>
      <c r="P273" s="149">
        <f>O273*H273</f>
        <v>0</v>
      </c>
      <c r="Q273" s="149">
        <v>5.0000000000000002E-5</v>
      </c>
      <c r="R273" s="149">
        <f>Q273*H273</f>
        <v>1.8059999999999999E-3</v>
      </c>
      <c r="S273" s="149">
        <v>0</v>
      </c>
      <c r="T273" s="150">
        <f>S273*H273</f>
        <v>0</v>
      </c>
      <c r="AR273" s="151" t="s">
        <v>155</v>
      </c>
      <c r="AT273" s="151" t="s">
        <v>123</v>
      </c>
      <c r="AU273" s="151" t="s">
        <v>79</v>
      </c>
      <c r="AY273" s="16" t="s">
        <v>120</v>
      </c>
      <c r="BE273" s="152">
        <f>IF(N273="základná",J273,0)</f>
        <v>0</v>
      </c>
      <c r="BF273" s="152">
        <f>IF(N273="znížená",J273,0)</f>
        <v>0</v>
      </c>
      <c r="BG273" s="152">
        <f>IF(N273="zákl. prenesená",J273,0)</f>
        <v>0</v>
      </c>
      <c r="BH273" s="152">
        <f>IF(N273="zníž. prenesená",J273,0)</f>
        <v>0</v>
      </c>
      <c r="BI273" s="152">
        <f>IF(N273="nulová",J273,0)</f>
        <v>0</v>
      </c>
      <c r="BJ273" s="16" t="s">
        <v>79</v>
      </c>
      <c r="BK273" s="152">
        <f>ROUND(I273*H273,2)</f>
        <v>0</v>
      </c>
      <c r="BL273" s="16" t="s">
        <v>155</v>
      </c>
      <c r="BM273" s="151" t="s">
        <v>506</v>
      </c>
    </row>
    <row r="274" spans="2:65" s="12" customFormat="1">
      <c r="B274" s="169"/>
      <c r="D274" s="170" t="s">
        <v>260</v>
      </c>
      <c r="E274" s="171" t="s">
        <v>1</v>
      </c>
      <c r="F274" s="172" t="s">
        <v>507</v>
      </c>
      <c r="H274" s="171" t="s">
        <v>1</v>
      </c>
      <c r="I274" s="173"/>
      <c r="L274" s="169"/>
      <c r="M274" s="174"/>
      <c r="T274" s="175"/>
      <c r="AT274" s="171" t="s">
        <v>260</v>
      </c>
      <c r="AU274" s="171" t="s">
        <v>79</v>
      </c>
      <c r="AV274" s="12" t="s">
        <v>75</v>
      </c>
      <c r="AW274" s="12" t="s">
        <v>27</v>
      </c>
      <c r="AX274" s="12" t="s">
        <v>70</v>
      </c>
      <c r="AY274" s="171" t="s">
        <v>120</v>
      </c>
    </row>
    <row r="275" spans="2:65" s="13" customFormat="1">
      <c r="B275" s="176"/>
      <c r="D275" s="170" t="s">
        <v>260</v>
      </c>
      <c r="E275" s="177" t="s">
        <v>1</v>
      </c>
      <c r="F275" s="178" t="s">
        <v>262</v>
      </c>
      <c r="H275" s="179">
        <v>11.61</v>
      </c>
      <c r="I275" s="180"/>
      <c r="L275" s="176"/>
      <c r="M275" s="181"/>
      <c r="T275" s="182"/>
      <c r="AT275" s="177" t="s">
        <v>260</v>
      </c>
      <c r="AU275" s="177" t="s">
        <v>79</v>
      </c>
      <c r="AV275" s="13" t="s">
        <v>79</v>
      </c>
      <c r="AW275" s="13" t="s">
        <v>27</v>
      </c>
      <c r="AX275" s="13" t="s">
        <v>70</v>
      </c>
      <c r="AY275" s="177" t="s">
        <v>120</v>
      </c>
    </row>
    <row r="276" spans="2:65" s="12" customFormat="1">
      <c r="B276" s="169"/>
      <c r="D276" s="170" t="s">
        <v>260</v>
      </c>
      <c r="E276" s="171" t="s">
        <v>1</v>
      </c>
      <c r="F276" s="172" t="s">
        <v>263</v>
      </c>
      <c r="H276" s="171" t="s">
        <v>1</v>
      </c>
      <c r="I276" s="173"/>
      <c r="L276" s="169"/>
      <c r="M276" s="174"/>
      <c r="T276" s="175"/>
      <c r="AT276" s="171" t="s">
        <v>260</v>
      </c>
      <c r="AU276" s="171" t="s">
        <v>79</v>
      </c>
      <c r="AV276" s="12" t="s">
        <v>75</v>
      </c>
      <c r="AW276" s="12" t="s">
        <v>27</v>
      </c>
      <c r="AX276" s="12" t="s">
        <v>70</v>
      </c>
      <c r="AY276" s="171" t="s">
        <v>120</v>
      </c>
    </row>
    <row r="277" spans="2:65" s="13" customFormat="1">
      <c r="B277" s="176"/>
      <c r="D277" s="170" t="s">
        <v>260</v>
      </c>
      <c r="E277" s="177" t="s">
        <v>1</v>
      </c>
      <c r="F277" s="178" t="s">
        <v>264</v>
      </c>
      <c r="H277" s="179">
        <v>24.51</v>
      </c>
      <c r="I277" s="180"/>
      <c r="L277" s="176"/>
      <c r="M277" s="181"/>
      <c r="T277" s="182"/>
      <c r="AT277" s="177" t="s">
        <v>260</v>
      </c>
      <c r="AU277" s="177" t="s">
        <v>79</v>
      </c>
      <c r="AV277" s="13" t="s">
        <v>79</v>
      </c>
      <c r="AW277" s="13" t="s">
        <v>27</v>
      </c>
      <c r="AX277" s="13" t="s">
        <v>70</v>
      </c>
      <c r="AY277" s="177" t="s">
        <v>120</v>
      </c>
    </row>
    <row r="278" spans="2:65" s="14" customFormat="1">
      <c r="B278" s="183"/>
      <c r="D278" s="170" t="s">
        <v>260</v>
      </c>
      <c r="E278" s="184" t="s">
        <v>1</v>
      </c>
      <c r="F278" s="185" t="s">
        <v>273</v>
      </c>
      <c r="H278" s="186">
        <v>36.120000000000005</v>
      </c>
      <c r="I278" s="187"/>
      <c r="L278" s="183"/>
      <c r="M278" s="188"/>
      <c r="T278" s="189"/>
      <c r="AT278" s="184" t="s">
        <v>260</v>
      </c>
      <c r="AU278" s="184" t="s">
        <v>79</v>
      </c>
      <c r="AV278" s="14" t="s">
        <v>127</v>
      </c>
      <c r="AW278" s="14" t="s">
        <v>27</v>
      </c>
      <c r="AX278" s="14" t="s">
        <v>75</v>
      </c>
      <c r="AY278" s="184" t="s">
        <v>120</v>
      </c>
    </row>
    <row r="279" spans="2:65" s="1" customFormat="1" ht="24.2" customHeight="1">
      <c r="B279" s="138"/>
      <c r="C279" s="139" t="s">
        <v>138</v>
      </c>
      <c r="D279" s="139" t="s">
        <v>123</v>
      </c>
      <c r="E279" s="140" t="s">
        <v>508</v>
      </c>
      <c r="F279" s="141" t="s">
        <v>509</v>
      </c>
      <c r="G279" s="142" t="s">
        <v>131</v>
      </c>
      <c r="H279" s="143">
        <v>21.55</v>
      </c>
      <c r="I279" s="144"/>
      <c r="J279" s="145">
        <f>ROUND(I279*H279,2)</f>
        <v>0</v>
      </c>
      <c r="K279" s="146"/>
      <c r="L279" s="31"/>
      <c r="M279" s="147" t="s">
        <v>1</v>
      </c>
      <c r="N279" s="148" t="s">
        <v>36</v>
      </c>
      <c r="P279" s="149">
        <f>O279*H279</f>
        <v>0</v>
      </c>
      <c r="Q279" s="149">
        <v>0</v>
      </c>
      <c r="R279" s="149">
        <f>Q279*H279</f>
        <v>0</v>
      </c>
      <c r="S279" s="149">
        <v>1E-3</v>
      </c>
      <c r="T279" s="150">
        <f>S279*H279</f>
        <v>2.155E-2</v>
      </c>
      <c r="AR279" s="151" t="s">
        <v>155</v>
      </c>
      <c r="AT279" s="151" t="s">
        <v>123</v>
      </c>
      <c r="AU279" s="151" t="s">
        <v>79</v>
      </c>
      <c r="AY279" s="16" t="s">
        <v>120</v>
      </c>
      <c r="BE279" s="152">
        <f>IF(N279="základná",J279,0)</f>
        <v>0</v>
      </c>
      <c r="BF279" s="152">
        <f>IF(N279="znížená",J279,0)</f>
        <v>0</v>
      </c>
      <c r="BG279" s="152">
        <f>IF(N279="zákl. prenesená",J279,0)</f>
        <v>0</v>
      </c>
      <c r="BH279" s="152">
        <f>IF(N279="zníž. prenesená",J279,0)</f>
        <v>0</v>
      </c>
      <c r="BI279" s="152">
        <f>IF(N279="nulová",J279,0)</f>
        <v>0</v>
      </c>
      <c r="BJ279" s="16" t="s">
        <v>79</v>
      </c>
      <c r="BK279" s="152">
        <f>ROUND(I279*H279,2)</f>
        <v>0</v>
      </c>
      <c r="BL279" s="16" t="s">
        <v>155</v>
      </c>
      <c r="BM279" s="151" t="s">
        <v>510</v>
      </c>
    </row>
    <row r="280" spans="2:65" s="12" customFormat="1">
      <c r="B280" s="169"/>
      <c r="D280" s="170" t="s">
        <v>260</v>
      </c>
      <c r="E280" s="171" t="s">
        <v>1</v>
      </c>
      <c r="F280" s="172" t="s">
        <v>265</v>
      </c>
      <c r="H280" s="171" t="s">
        <v>1</v>
      </c>
      <c r="I280" s="173"/>
      <c r="L280" s="169"/>
      <c r="M280" s="174"/>
      <c r="T280" s="175"/>
      <c r="AT280" s="171" t="s">
        <v>260</v>
      </c>
      <c r="AU280" s="171" t="s">
        <v>79</v>
      </c>
      <c r="AV280" s="12" t="s">
        <v>75</v>
      </c>
      <c r="AW280" s="12" t="s">
        <v>27</v>
      </c>
      <c r="AX280" s="12" t="s">
        <v>70</v>
      </c>
      <c r="AY280" s="171" t="s">
        <v>120</v>
      </c>
    </row>
    <row r="281" spans="2:65" s="13" customFormat="1">
      <c r="B281" s="176"/>
      <c r="D281" s="170" t="s">
        <v>260</v>
      </c>
      <c r="E281" s="177" t="s">
        <v>1</v>
      </c>
      <c r="F281" s="178" t="s">
        <v>511</v>
      </c>
      <c r="H281" s="179">
        <v>10.75</v>
      </c>
      <c r="I281" s="180"/>
      <c r="L281" s="176"/>
      <c r="M281" s="181"/>
      <c r="T281" s="182"/>
      <c r="AT281" s="177" t="s">
        <v>260</v>
      </c>
      <c r="AU281" s="177" t="s">
        <v>79</v>
      </c>
      <c r="AV281" s="13" t="s">
        <v>79</v>
      </c>
      <c r="AW281" s="13" t="s">
        <v>27</v>
      </c>
      <c r="AX281" s="13" t="s">
        <v>70</v>
      </c>
      <c r="AY281" s="177" t="s">
        <v>120</v>
      </c>
    </row>
    <row r="282" spans="2:65" s="12" customFormat="1">
      <c r="B282" s="169"/>
      <c r="D282" s="170" t="s">
        <v>260</v>
      </c>
      <c r="E282" s="171" t="s">
        <v>1</v>
      </c>
      <c r="F282" s="172" t="s">
        <v>267</v>
      </c>
      <c r="H282" s="171" t="s">
        <v>1</v>
      </c>
      <c r="I282" s="173"/>
      <c r="L282" s="169"/>
      <c r="M282" s="174"/>
      <c r="T282" s="175"/>
      <c r="AT282" s="171" t="s">
        <v>260</v>
      </c>
      <c r="AU282" s="171" t="s">
        <v>79</v>
      </c>
      <c r="AV282" s="12" t="s">
        <v>75</v>
      </c>
      <c r="AW282" s="12" t="s">
        <v>27</v>
      </c>
      <c r="AX282" s="12" t="s">
        <v>70</v>
      </c>
      <c r="AY282" s="171" t="s">
        <v>120</v>
      </c>
    </row>
    <row r="283" spans="2:65" s="13" customFormat="1">
      <c r="B283" s="176"/>
      <c r="D283" s="170" t="s">
        <v>260</v>
      </c>
      <c r="E283" s="177" t="s">
        <v>1</v>
      </c>
      <c r="F283" s="178" t="s">
        <v>268</v>
      </c>
      <c r="H283" s="179">
        <v>10.8</v>
      </c>
      <c r="I283" s="180"/>
      <c r="L283" s="176"/>
      <c r="M283" s="181"/>
      <c r="T283" s="182"/>
      <c r="AT283" s="177" t="s">
        <v>260</v>
      </c>
      <c r="AU283" s="177" t="s">
        <v>79</v>
      </c>
      <c r="AV283" s="13" t="s">
        <v>79</v>
      </c>
      <c r="AW283" s="13" t="s">
        <v>27</v>
      </c>
      <c r="AX283" s="13" t="s">
        <v>70</v>
      </c>
      <c r="AY283" s="177" t="s">
        <v>120</v>
      </c>
    </row>
    <row r="284" spans="2:65" s="14" customFormat="1">
      <c r="B284" s="183"/>
      <c r="D284" s="170" t="s">
        <v>260</v>
      </c>
      <c r="E284" s="184" t="s">
        <v>1</v>
      </c>
      <c r="F284" s="185" t="s">
        <v>273</v>
      </c>
      <c r="H284" s="186">
        <v>21.55</v>
      </c>
      <c r="I284" s="187"/>
      <c r="L284" s="183"/>
      <c r="M284" s="188"/>
      <c r="T284" s="189"/>
      <c r="AT284" s="184" t="s">
        <v>260</v>
      </c>
      <c r="AU284" s="184" t="s">
        <v>79</v>
      </c>
      <c r="AV284" s="14" t="s">
        <v>127</v>
      </c>
      <c r="AW284" s="14" t="s">
        <v>27</v>
      </c>
      <c r="AX284" s="14" t="s">
        <v>75</v>
      </c>
      <c r="AY284" s="184" t="s">
        <v>120</v>
      </c>
    </row>
    <row r="285" spans="2:65" s="11" customFormat="1" ht="22.9" customHeight="1">
      <c r="B285" s="126"/>
      <c r="D285" s="127" t="s">
        <v>69</v>
      </c>
      <c r="E285" s="136" t="s">
        <v>512</v>
      </c>
      <c r="F285" s="136" t="s">
        <v>513</v>
      </c>
      <c r="I285" s="129"/>
      <c r="J285" s="137">
        <f>BK285</f>
        <v>0</v>
      </c>
      <c r="L285" s="126"/>
      <c r="M285" s="131"/>
      <c r="P285" s="132">
        <f>SUM(P286:P295)</f>
        <v>0</v>
      </c>
      <c r="R285" s="132">
        <f>SUM(R286:R295)</f>
        <v>0.81602588000000009</v>
      </c>
      <c r="T285" s="133">
        <f>SUM(T286:T295)</f>
        <v>0</v>
      </c>
      <c r="AR285" s="127" t="s">
        <v>79</v>
      </c>
      <c r="AT285" s="134" t="s">
        <v>69</v>
      </c>
      <c r="AU285" s="134" t="s">
        <v>75</v>
      </c>
      <c r="AY285" s="127" t="s">
        <v>120</v>
      </c>
      <c r="BK285" s="135">
        <f>SUM(BK286:BK295)</f>
        <v>0</v>
      </c>
    </row>
    <row r="286" spans="2:65" s="1" customFormat="1" ht="33" customHeight="1">
      <c r="B286" s="138"/>
      <c r="C286" s="139" t="s">
        <v>514</v>
      </c>
      <c r="D286" s="139" t="s">
        <v>123</v>
      </c>
      <c r="E286" s="140" t="s">
        <v>515</v>
      </c>
      <c r="F286" s="141" t="s">
        <v>516</v>
      </c>
      <c r="G286" s="142" t="s">
        <v>131</v>
      </c>
      <c r="H286" s="143">
        <v>42</v>
      </c>
      <c r="I286" s="144"/>
      <c r="J286" s="145">
        <f>ROUND(I286*H286,2)</f>
        <v>0</v>
      </c>
      <c r="K286" s="146"/>
      <c r="L286" s="31"/>
      <c r="M286" s="147" t="s">
        <v>1</v>
      </c>
      <c r="N286" s="148" t="s">
        <v>36</v>
      </c>
      <c r="P286" s="149">
        <f>O286*H286</f>
        <v>0</v>
      </c>
      <c r="Q286" s="149">
        <v>3.31E-3</v>
      </c>
      <c r="R286" s="149">
        <f>Q286*H286</f>
        <v>0.13902</v>
      </c>
      <c r="S286" s="149">
        <v>0</v>
      </c>
      <c r="T286" s="150">
        <f>S286*H286</f>
        <v>0</v>
      </c>
      <c r="AR286" s="151" t="s">
        <v>155</v>
      </c>
      <c r="AT286" s="151" t="s">
        <v>123</v>
      </c>
      <c r="AU286" s="151" t="s">
        <v>79</v>
      </c>
      <c r="AY286" s="16" t="s">
        <v>120</v>
      </c>
      <c r="BE286" s="152">
        <f>IF(N286="základná",J286,0)</f>
        <v>0</v>
      </c>
      <c r="BF286" s="152">
        <f>IF(N286="znížená",J286,0)</f>
        <v>0</v>
      </c>
      <c r="BG286" s="152">
        <f>IF(N286="zákl. prenesená",J286,0)</f>
        <v>0</v>
      </c>
      <c r="BH286" s="152">
        <f>IF(N286="zníž. prenesená",J286,0)</f>
        <v>0</v>
      </c>
      <c r="BI286" s="152">
        <f>IF(N286="nulová",J286,0)</f>
        <v>0</v>
      </c>
      <c r="BJ286" s="16" t="s">
        <v>79</v>
      </c>
      <c r="BK286" s="152">
        <f>ROUND(I286*H286,2)</f>
        <v>0</v>
      </c>
      <c r="BL286" s="16" t="s">
        <v>155</v>
      </c>
      <c r="BM286" s="151" t="s">
        <v>517</v>
      </c>
    </row>
    <row r="287" spans="2:65" s="1" customFormat="1" ht="16.5" customHeight="1">
      <c r="B287" s="138"/>
      <c r="C287" s="153" t="s">
        <v>518</v>
      </c>
      <c r="D287" s="153" t="s">
        <v>148</v>
      </c>
      <c r="E287" s="154" t="s">
        <v>519</v>
      </c>
      <c r="F287" s="155" t="s">
        <v>520</v>
      </c>
      <c r="G287" s="156" t="s">
        <v>131</v>
      </c>
      <c r="H287" s="157">
        <v>46.301000000000002</v>
      </c>
      <c r="I287" s="158"/>
      <c r="J287" s="159">
        <f>ROUND(I287*H287,2)</f>
        <v>0</v>
      </c>
      <c r="K287" s="160"/>
      <c r="L287" s="161"/>
      <c r="M287" s="162" t="s">
        <v>1</v>
      </c>
      <c r="N287" s="163" t="s">
        <v>36</v>
      </c>
      <c r="P287" s="149">
        <f>O287*H287</f>
        <v>0</v>
      </c>
      <c r="Q287" s="149">
        <v>1.2880000000000001E-2</v>
      </c>
      <c r="R287" s="149">
        <f>Q287*H287</f>
        <v>0.59635688000000009</v>
      </c>
      <c r="S287" s="149">
        <v>0</v>
      </c>
      <c r="T287" s="150">
        <f>S287*H287</f>
        <v>0</v>
      </c>
      <c r="AR287" s="151" t="s">
        <v>170</v>
      </c>
      <c r="AT287" s="151" t="s">
        <v>148</v>
      </c>
      <c r="AU287" s="151" t="s">
        <v>79</v>
      </c>
      <c r="AY287" s="16" t="s">
        <v>120</v>
      </c>
      <c r="BE287" s="152">
        <f>IF(N287="základná",J287,0)</f>
        <v>0</v>
      </c>
      <c r="BF287" s="152">
        <f>IF(N287="znížená",J287,0)</f>
        <v>0</v>
      </c>
      <c r="BG287" s="152">
        <f>IF(N287="zákl. prenesená",J287,0)</f>
        <v>0</v>
      </c>
      <c r="BH287" s="152">
        <f>IF(N287="zníž. prenesená",J287,0)</f>
        <v>0</v>
      </c>
      <c r="BI287" s="152">
        <f>IF(N287="nulová",J287,0)</f>
        <v>0</v>
      </c>
      <c r="BJ287" s="16" t="s">
        <v>79</v>
      </c>
      <c r="BK287" s="152">
        <f>ROUND(I287*H287,2)</f>
        <v>0</v>
      </c>
      <c r="BL287" s="16" t="s">
        <v>155</v>
      </c>
      <c r="BM287" s="151" t="s">
        <v>521</v>
      </c>
    </row>
    <row r="288" spans="2:65" s="12" customFormat="1">
      <c r="B288" s="169"/>
      <c r="D288" s="170" t="s">
        <v>260</v>
      </c>
      <c r="E288" s="171" t="s">
        <v>1</v>
      </c>
      <c r="F288" s="172" t="s">
        <v>469</v>
      </c>
      <c r="H288" s="171" t="s">
        <v>1</v>
      </c>
      <c r="I288" s="173"/>
      <c r="L288" s="169"/>
      <c r="M288" s="174"/>
      <c r="T288" s="175"/>
      <c r="AT288" s="171" t="s">
        <v>260</v>
      </c>
      <c r="AU288" s="171" t="s">
        <v>79</v>
      </c>
      <c r="AV288" s="12" t="s">
        <v>75</v>
      </c>
      <c r="AW288" s="12" t="s">
        <v>27</v>
      </c>
      <c r="AX288" s="12" t="s">
        <v>70</v>
      </c>
      <c r="AY288" s="171" t="s">
        <v>120</v>
      </c>
    </row>
    <row r="289" spans="2:65" s="13" customFormat="1">
      <c r="B289" s="176"/>
      <c r="D289" s="170" t="s">
        <v>260</v>
      </c>
      <c r="E289" s="177" t="s">
        <v>1</v>
      </c>
      <c r="F289" s="178" t="s">
        <v>522</v>
      </c>
      <c r="H289" s="179">
        <v>44.52</v>
      </c>
      <c r="I289" s="180"/>
      <c r="L289" s="176"/>
      <c r="M289" s="181"/>
      <c r="T289" s="182"/>
      <c r="AT289" s="177" t="s">
        <v>260</v>
      </c>
      <c r="AU289" s="177" t="s">
        <v>79</v>
      </c>
      <c r="AV289" s="13" t="s">
        <v>79</v>
      </c>
      <c r="AW289" s="13" t="s">
        <v>27</v>
      </c>
      <c r="AX289" s="13" t="s">
        <v>75</v>
      </c>
      <c r="AY289" s="177" t="s">
        <v>120</v>
      </c>
    </row>
    <row r="290" spans="2:65" s="13" customFormat="1">
      <c r="B290" s="176"/>
      <c r="D290" s="170" t="s">
        <v>260</v>
      </c>
      <c r="F290" s="178" t="s">
        <v>523</v>
      </c>
      <c r="H290" s="179">
        <v>46.301000000000002</v>
      </c>
      <c r="I290" s="180"/>
      <c r="L290" s="176"/>
      <c r="M290" s="181"/>
      <c r="T290" s="182"/>
      <c r="AT290" s="177" t="s">
        <v>260</v>
      </c>
      <c r="AU290" s="177" t="s">
        <v>79</v>
      </c>
      <c r="AV290" s="13" t="s">
        <v>79</v>
      </c>
      <c r="AW290" s="13" t="s">
        <v>3</v>
      </c>
      <c r="AX290" s="13" t="s">
        <v>75</v>
      </c>
      <c r="AY290" s="177" t="s">
        <v>120</v>
      </c>
    </row>
    <row r="291" spans="2:65" s="1" customFormat="1" ht="21.75" customHeight="1">
      <c r="B291" s="138"/>
      <c r="C291" s="139" t="s">
        <v>524</v>
      </c>
      <c r="D291" s="139" t="s">
        <v>123</v>
      </c>
      <c r="E291" s="140" t="s">
        <v>525</v>
      </c>
      <c r="F291" s="141" t="s">
        <v>526</v>
      </c>
      <c r="G291" s="142" t="s">
        <v>135</v>
      </c>
      <c r="H291" s="143">
        <v>15</v>
      </c>
      <c r="I291" s="144"/>
      <c r="J291" s="145">
        <f>ROUND(I291*H291,2)</f>
        <v>0</v>
      </c>
      <c r="K291" s="146"/>
      <c r="L291" s="31"/>
      <c r="M291" s="147" t="s">
        <v>1</v>
      </c>
      <c r="N291" s="148" t="s">
        <v>36</v>
      </c>
      <c r="P291" s="149">
        <f>O291*H291</f>
        <v>0</v>
      </c>
      <c r="Q291" s="149">
        <v>5.2599999999999999E-3</v>
      </c>
      <c r="R291" s="149">
        <f>Q291*H291</f>
        <v>7.8899999999999998E-2</v>
      </c>
      <c r="S291" s="149">
        <v>0</v>
      </c>
      <c r="T291" s="150">
        <f>S291*H291</f>
        <v>0</v>
      </c>
      <c r="AR291" s="151" t="s">
        <v>155</v>
      </c>
      <c r="AT291" s="151" t="s">
        <v>123</v>
      </c>
      <c r="AU291" s="151" t="s">
        <v>79</v>
      </c>
      <c r="AY291" s="16" t="s">
        <v>120</v>
      </c>
      <c r="BE291" s="152">
        <f>IF(N291="základná",J291,0)</f>
        <v>0</v>
      </c>
      <c r="BF291" s="152">
        <f>IF(N291="znížená",J291,0)</f>
        <v>0</v>
      </c>
      <c r="BG291" s="152">
        <f>IF(N291="zákl. prenesená",J291,0)</f>
        <v>0</v>
      </c>
      <c r="BH291" s="152">
        <f>IF(N291="zníž. prenesená",J291,0)</f>
        <v>0</v>
      </c>
      <c r="BI291" s="152">
        <f>IF(N291="nulová",J291,0)</f>
        <v>0</v>
      </c>
      <c r="BJ291" s="16" t="s">
        <v>79</v>
      </c>
      <c r="BK291" s="152">
        <f>ROUND(I291*H291,2)</f>
        <v>0</v>
      </c>
      <c r="BL291" s="16" t="s">
        <v>155</v>
      </c>
      <c r="BM291" s="151" t="s">
        <v>527</v>
      </c>
    </row>
    <row r="292" spans="2:65" s="1" customFormat="1" ht="21.75" customHeight="1">
      <c r="B292" s="138"/>
      <c r="C292" s="153" t="s">
        <v>528</v>
      </c>
      <c r="D292" s="153" t="s">
        <v>148</v>
      </c>
      <c r="E292" s="154" t="s">
        <v>529</v>
      </c>
      <c r="F292" s="155" t="s">
        <v>530</v>
      </c>
      <c r="G292" s="156" t="s">
        <v>135</v>
      </c>
      <c r="H292" s="157">
        <v>15.9</v>
      </c>
      <c r="I292" s="158"/>
      <c r="J292" s="159">
        <f>ROUND(I292*H292,2)</f>
        <v>0</v>
      </c>
      <c r="K292" s="160"/>
      <c r="L292" s="161"/>
      <c r="M292" s="162" t="s">
        <v>1</v>
      </c>
      <c r="N292" s="163" t="s">
        <v>36</v>
      </c>
      <c r="P292" s="149">
        <f>O292*H292</f>
        <v>0</v>
      </c>
      <c r="Q292" s="149">
        <v>1.1E-4</v>
      </c>
      <c r="R292" s="149">
        <f>Q292*H292</f>
        <v>1.7490000000000001E-3</v>
      </c>
      <c r="S292" s="149">
        <v>0</v>
      </c>
      <c r="T292" s="150">
        <f>S292*H292</f>
        <v>0</v>
      </c>
      <c r="AR292" s="151" t="s">
        <v>170</v>
      </c>
      <c r="AT292" s="151" t="s">
        <v>148</v>
      </c>
      <c r="AU292" s="151" t="s">
        <v>79</v>
      </c>
      <c r="AY292" s="16" t="s">
        <v>120</v>
      </c>
      <c r="BE292" s="152">
        <f>IF(N292="základná",J292,0)</f>
        <v>0</v>
      </c>
      <c r="BF292" s="152">
        <f>IF(N292="znížená",J292,0)</f>
        <v>0</v>
      </c>
      <c r="BG292" s="152">
        <f>IF(N292="zákl. prenesená",J292,0)</f>
        <v>0</v>
      </c>
      <c r="BH292" s="152">
        <f>IF(N292="zníž. prenesená",J292,0)</f>
        <v>0</v>
      </c>
      <c r="BI292" s="152">
        <f>IF(N292="nulová",J292,0)</f>
        <v>0</v>
      </c>
      <c r="BJ292" s="16" t="s">
        <v>79</v>
      </c>
      <c r="BK292" s="152">
        <f>ROUND(I292*H292,2)</f>
        <v>0</v>
      </c>
      <c r="BL292" s="16" t="s">
        <v>155</v>
      </c>
      <c r="BM292" s="151" t="s">
        <v>531</v>
      </c>
    </row>
    <row r="293" spans="2:65" s="12" customFormat="1">
      <c r="B293" s="169"/>
      <c r="D293" s="170" t="s">
        <v>260</v>
      </c>
      <c r="E293" s="171" t="s">
        <v>1</v>
      </c>
      <c r="F293" s="172" t="s">
        <v>469</v>
      </c>
      <c r="H293" s="171" t="s">
        <v>1</v>
      </c>
      <c r="I293" s="173"/>
      <c r="L293" s="169"/>
      <c r="M293" s="174"/>
      <c r="T293" s="175"/>
      <c r="AT293" s="171" t="s">
        <v>260</v>
      </c>
      <c r="AU293" s="171" t="s">
        <v>79</v>
      </c>
      <c r="AV293" s="12" t="s">
        <v>75</v>
      </c>
      <c r="AW293" s="12" t="s">
        <v>27</v>
      </c>
      <c r="AX293" s="12" t="s">
        <v>70</v>
      </c>
      <c r="AY293" s="171" t="s">
        <v>120</v>
      </c>
    </row>
    <row r="294" spans="2:65" s="13" customFormat="1">
      <c r="B294" s="176"/>
      <c r="D294" s="170" t="s">
        <v>260</v>
      </c>
      <c r="E294" s="177" t="s">
        <v>1</v>
      </c>
      <c r="F294" s="178" t="s">
        <v>532</v>
      </c>
      <c r="H294" s="179">
        <v>15.9</v>
      </c>
      <c r="I294" s="180"/>
      <c r="L294" s="176"/>
      <c r="M294" s="181"/>
      <c r="T294" s="182"/>
      <c r="AT294" s="177" t="s">
        <v>260</v>
      </c>
      <c r="AU294" s="177" t="s">
        <v>79</v>
      </c>
      <c r="AV294" s="13" t="s">
        <v>79</v>
      </c>
      <c r="AW294" s="13" t="s">
        <v>27</v>
      </c>
      <c r="AX294" s="13" t="s">
        <v>75</v>
      </c>
      <c r="AY294" s="177" t="s">
        <v>120</v>
      </c>
    </row>
    <row r="295" spans="2:65" s="1" customFormat="1" ht="24.2" customHeight="1">
      <c r="B295" s="138"/>
      <c r="C295" s="139" t="s">
        <v>533</v>
      </c>
      <c r="D295" s="139" t="s">
        <v>123</v>
      </c>
      <c r="E295" s="140" t="s">
        <v>534</v>
      </c>
      <c r="F295" s="141" t="s">
        <v>535</v>
      </c>
      <c r="G295" s="142" t="s">
        <v>440</v>
      </c>
      <c r="H295" s="190"/>
      <c r="I295" s="144"/>
      <c r="J295" s="145">
        <f>ROUND(I295*H295,2)</f>
        <v>0</v>
      </c>
      <c r="K295" s="146"/>
      <c r="L295" s="31"/>
      <c r="M295" s="147" t="s">
        <v>1</v>
      </c>
      <c r="N295" s="148" t="s">
        <v>36</v>
      </c>
      <c r="P295" s="149">
        <f>O295*H295</f>
        <v>0</v>
      </c>
      <c r="Q295" s="149">
        <v>0</v>
      </c>
      <c r="R295" s="149">
        <f>Q295*H295</f>
        <v>0</v>
      </c>
      <c r="S295" s="149">
        <v>0</v>
      </c>
      <c r="T295" s="150">
        <f>S295*H295</f>
        <v>0</v>
      </c>
      <c r="AR295" s="151" t="s">
        <v>155</v>
      </c>
      <c r="AT295" s="151" t="s">
        <v>123</v>
      </c>
      <c r="AU295" s="151" t="s">
        <v>79</v>
      </c>
      <c r="AY295" s="16" t="s">
        <v>120</v>
      </c>
      <c r="BE295" s="152">
        <f>IF(N295="základná",J295,0)</f>
        <v>0</v>
      </c>
      <c r="BF295" s="152">
        <f>IF(N295="znížená",J295,0)</f>
        <v>0</v>
      </c>
      <c r="BG295" s="152">
        <f>IF(N295="zákl. prenesená",J295,0)</f>
        <v>0</v>
      </c>
      <c r="BH295" s="152">
        <f>IF(N295="zníž. prenesená",J295,0)</f>
        <v>0</v>
      </c>
      <c r="BI295" s="152">
        <f>IF(N295="nulová",J295,0)</f>
        <v>0</v>
      </c>
      <c r="BJ295" s="16" t="s">
        <v>79</v>
      </c>
      <c r="BK295" s="152">
        <f>ROUND(I295*H295,2)</f>
        <v>0</v>
      </c>
      <c r="BL295" s="16" t="s">
        <v>155</v>
      </c>
      <c r="BM295" s="151" t="s">
        <v>536</v>
      </c>
    </row>
    <row r="296" spans="2:65" s="11" customFormat="1" ht="22.9" customHeight="1">
      <c r="B296" s="126"/>
      <c r="D296" s="127" t="s">
        <v>69</v>
      </c>
      <c r="E296" s="136" t="s">
        <v>205</v>
      </c>
      <c r="F296" s="136" t="s">
        <v>537</v>
      </c>
      <c r="I296" s="129"/>
      <c r="J296" s="137">
        <f>BK296</f>
        <v>0</v>
      </c>
      <c r="L296" s="126"/>
      <c r="M296" s="131"/>
      <c r="P296" s="132">
        <f>SUM(P297:P302)</f>
        <v>0</v>
      </c>
      <c r="R296" s="132">
        <f>SUM(R297:R302)</f>
        <v>1.8123E-2</v>
      </c>
      <c r="T296" s="133">
        <f>SUM(T297:T302)</f>
        <v>0</v>
      </c>
      <c r="AR296" s="127" t="s">
        <v>79</v>
      </c>
      <c r="AT296" s="134" t="s">
        <v>69</v>
      </c>
      <c r="AU296" s="134" t="s">
        <v>75</v>
      </c>
      <c r="AY296" s="127" t="s">
        <v>120</v>
      </c>
      <c r="BK296" s="135">
        <f>SUM(BK297:BK302)</f>
        <v>0</v>
      </c>
    </row>
    <row r="297" spans="2:65" s="1" customFormat="1" ht="24.2" customHeight="1">
      <c r="B297" s="138"/>
      <c r="C297" s="139" t="s">
        <v>85</v>
      </c>
      <c r="D297" s="139" t="s">
        <v>123</v>
      </c>
      <c r="E297" s="140" t="s">
        <v>538</v>
      </c>
      <c r="F297" s="141" t="s">
        <v>539</v>
      </c>
      <c r="G297" s="142" t="s">
        <v>131</v>
      </c>
      <c r="H297" s="143">
        <v>20</v>
      </c>
      <c r="I297" s="144"/>
      <c r="J297" s="145">
        <f t="shared" ref="J297:J302" si="20">ROUND(I297*H297,2)</f>
        <v>0</v>
      </c>
      <c r="K297" s="146"/>
      <c r="L297" s="31"/>
      <c r="M297" s="147" t="s">
        <v>1</v>
      </c>
      <c r="N297" s="148" t="s">
        <v>36</v>
      </c>
      <c r="P297" s="149">
        <f t="shared" ref="P297:P302" si="21">O297*H297</f>
        <v>0</v>
      </c>
      <c r="Q297" s="149">
        <v>0</v>
      </c>
      <c r="R297" s="149">
        <f t="shared" ref="R297:R302" si="22">Q297*H297</f>
        <v>0</v>
      </c>
      <c r="S297" s="149">
        <v>0</v>
      </c>
      <c r="T297" s="150">
        <f t="shared" ref="T297:T302" si="23">S297*H297</f>
        <v>0</v>
      </c>
      <c r="AR297" s="151" t="s">
        <v>155</v>
      </c>
      <c r="AT297" s="151" t="s">
        <v>123</v>
      </c>
      <c r="AU297" s="151" t="s">
        <v>79</v>
      </c>
      <c r="AY297" s="16" t="s">
        <v>120</v>
      </c>
      <c r="BE297" s="152">
        <f t="shared" ref="BE297:BE302" si="24">IF(N297="základná",J297,0)</f>
        <v>0</v>
      </c>
      <c r="BF297" s="152">
        <f t="shared" ref="BF297:BF302" si="25">IF(N297="znížená",J297,0)</f>
        <v>0</v>
      </c>
      <c r="BG297" s="152">
        <f t="shared" ref="BG297:BG302" si="26">IF(N297="zákl. prenesená",J297,0)</f>
        <v>0</v>
      </c>
      <c r="BH297" s="152">
        <f t="shared" ref="BH297:BH302" si="27">IF(N297="zníž. prenesená",J297,0)</f>
        <v>0</v>
      </c>
      <c r="BI297" s="152">
        <f t="shared" ref="BI297:BI302" si="28">IF(N297="nulová",J297,0)</f>
        <v>0</v>
      </c>
      <c r="BJ297" s="16" t="s">
        <v>79</v>
      </c>
      <c r="BK297" s="152">
        <f t="shared" ref="BK297:BK302" si="29">ROUND(I297*H297,2)</f>
        <v>0</v>
      </c>
      <c r="BL297" s="16" t="s">
        <v>155</v>
      </c>
      <c r="BM297" s="151" t="s">
        <v>540</v>
      </c>
    </row>
    <row r="298" spans="2:65" s="1" customFormat="1" ht="37.9" customHeight="1">
      <c r="B298" s="138"/>
      <c r="C298" s="139" t="s">
        <v>151</v>
      </c>
      <c r="D298" s="139" t="s">
        <v>123</v>
      </c>
      <c r="E298" s="140" t="s">
        <v>541</v>
      </c>
      <c r="F298" s="141" t="s">
        <v>542</v>
      </c>
      <c r="G298" s="142" t="s">
        <v>131</v>
      </c>
      <c r="H298" s="143">
        <v>8</v>
      </c>
      <c r="I298" s="144"/>
      <c r="J298" s="145">
        <f t="shared" si="20"/>
        <v>0</v>
      </c>
      <c r="K298" s="146"/>
      <c r="L298" s="31"/>
      <c r="M298" s="147" t="s">
        <v>1</v>
      </c>
      <c r="N298" s="148" t="s">
        <v>36</v>
      </c>
      <c r="P298" s="149">
        <f t="shared" si="21"/>
        <v>0</v>
      </c>
      <c r="Q298" s="149">
        <v>0</v>
      </c>
      <c r="R298" s="149">
        <f t="shared" si="22"/>
        <v>0</v>
      </c>
      <c r="S298" s="149">
        <v>0</v>
      </c>
      <c r="T298" s="150">
        <f t="shared" si="23"/>
        <v>0</v>
      </c>
      <c r="AR298" s="151" t="s">
        <v>155</v>
      </c>
      <c r="AT298" s="151" t="s">
        <v>123</v>
      </c>
      <c r="AU298" s="151" t="s">
        <v>79</v>
      </c>
      <c r="AY298" s="16" t="s">
        <v>120</v>
      </c>
      <c r="BE298" s="152">
        <f t="shared" si="24"/>
        <v>0</v>
      </c>
      <c r="BF298" s="152">
        <f t="shared" si="25"/>
        <v>0</v>
      </c>
      <c r="BG298" s="152">
        <f t="shared" si="26"/>
        <v>0</v>
      </c>
      <c r="BH298" s="152">
        <f t="shared" si="27"/>
        <v>0</v>
      </c>
      <c r="BI298" s="152">
        <f t="shared" si="28"/>
        <v>0</v>
      </c>
      <c r="BJ298" s="16" t="s">
        <v>79</v>
      </c>
      <c r="BK298" s="152">
        <f t="shared" si="29"/>
        <v>0</v>
      </c>
      <c r="BL298" s="16" t="s">
        <v>155</v>
      </c>
      <c r="BM298" s="151" t="s">
        <v>543</v>
      </c>
    </row>
    <row r="299" spans="2:65" s="1" customFormat="1" ht="24.2" customHeight="1">
      <c r="B299" s="138"/>
      <c r="C299" s="139" t="s">
        <v>88</v>
      </c>
      <c r="D299" s="139" t="s">
        <v>123</v>
      </c>
      <c r="E299" s="140" t="s">
        <v>544</v>
      </c>
      <c r="F299" s="141" t="s">
        <v>545</v>
      </c>
      <c r="G299" s="142" t="s">
        <v>131</v>
      </c>
      <c r="H299" s="143">
        <v>20</v>
      </c>
      <c r="I299" s="144"/>
      <c r="J299" s="145">
        <f t="shared" si="20"/>
        <v>0</v>
      </c>
      <c r="K299" s="146"/>
      <c r="L299" s="31"/>
      <c r="M299" s="147" t="s">
        <v>1</v>
      </c>
      <c r="N299" s="148" t="s">
        <v>36</v>
      </c>
      <c r="P299" s="149">
        <f t="shared" si="21"/>
        <v>0</v>
      </c>
      <c r="Q299" s="149">
        <v>9.0614999999999999E-4</v>
      </c>
      <c r="R299" s="149">
        <f t="shared" si="22"/>
        <v>1.8123E-2</v>
      </c>
      <c r="S299" s="149">
        <v>0</v>
      </c>
      <c r="T299" s="150">
        <f t="shared" si="23"/>
        <v>0</v>
      </c>
      <c r="AR299" s="151" t="s">
        <v>155</v>
      </c>
      <c r="AT299" s="151" t="s">
        <v>123</v>
      </c>
      <c r="AU299" s="151" t="s">
        <v>79</v>
      </c>
      <c r="AY299" s="16" t="s">
        <v>120</v>
      </c>
      <c r="BE299" s="152">
        <f t="shared" si="24"/>
        <v>0</v>
      </c>
      <c r="BF299" s="152">
        <f t="shared" si="25"/>
        <v>0</v>
      </c>
      <c r="BG299" s="152">
        <f t="shared" si="26"/>
        <v>0</v>
      </c>
      <c r="BH299" s="152">
        <f t="shared" si="27"/>
        <v>0</v>
      </c>
      <c r="BI299" s="152">
        <f t="shared" si="28"/>
        <v>0</v>
      </c>
      <c r="BJ299" s="16" t="s">
        <v>79</v>
      </c>
      <c r="BK299" s="152">
        <f t="shared" si="29"/>
        <v>0</v>
      </c>
      <c r="BL299" s="16" t="s">
        <v>155</v>
      </c>
      <c r="BM299" s="151" t="s">
        <v>546</v>
      </c>
    </row>
    <row r="300" spans="2:65" s="1" customFormat="1" ht="33" customHeight="1">
      <c r="B300" s="138"/>
      <c r="C300" s="139" t="s">
        <v>153</v>
      </c>
      <c r="D300" s="139" t="s">
        <v>123</v>
      </c>
      <c r="E300" s="140" t="s">
        <v>547</v>
      </c>
      <c r="F300" s="141" t="s">
        <v>548</v>
      </c>
      <c r="G300" s="142" t="s">
        <v>131</v>
      </c>
      <c r="H300" s="143">
        <v>8</v>
      </c>
      <c r="I300" s="144"/>
      <c r="J300" s="145">
        <f t="shared" si="20"/>
        <v>0</v>
      </c>
      <c r="K300" s="146"/>
      <c r="L300" s="31"/>
      <c r="M300" s="147" t="s">
        <v>1</v>
      </c>
      <c r="N300" s="148" t="s">
        <v>36</v>
      </c>
      <c r="P300" s="149">
        <f t="shared" si="21"/>
        <v>0</v>
      </c>
      <c r="Q300" s="149">
        <v>0</v>
      </c>
      <c r="R300" s="149">
        <f t="shared" si="22"/>
        <v>0</v>
      </c>
      <c r="S300" s="149">
        <v>0</v>
      </c>
      <c r="T300" s="150">
        <f t="shared" si="23"/>
        <v>0</v>
      </c>
      <c r="AR300" s="151" t="s">
        <v>155</v>
      </c>
      <c r="AT300" s="151" t="s">
        <v>123</v>
      </c>
      <c r="AU300" s="151" t="s">
        <v>79</v>
      </c>
      <c r="AY300" s="16" t="s">
        <v>120</v>
      </c>
      <c r="BE300" s="152">
        <f t="shared" si="24"/>
        <v>0</v>
      </c>
      <c r="BF300" s="152">
        <f t="shared" si="25"/>
        <v>0</v>
      </c>
      <c r="BG300" s="152">
        <f t="shared" si="26"/>
        <v>0</v>
      </c>
      <c r="BH300" s="152">
        <f t="shared" si="27"/>
        <v>0</v>
      </c>
      <c r="BI300" s="152">
        <f t="shared" si="28"/>
        <v>0</v>
      </c>
      <c r="BJ300" s="16" t="s">
        <v>79</v>
      </c>
      <c r="BK300" s="152">
        <f t="shared" si="29"/>
        <v>0</v>
      </c>
      <c r="BL300" s="16" t="s">
        <v>155</v>
      </c>
      <c r="BM300" s="151" t="s">
        <v>549</v>
      </c>
    </row>
    <row r="301" spans="2:65" s="1" customFormat="1" ht="24.2" customHeight="1">
      <c r="B301" s="138"/>
      <c r="C301" s="139" t="s">
        <v>167</v>
      </c>
      <c r="D301" s="139" t="s">
        <v>123</v>
      </c>
      <c r="E301" s="140" t="s">
        <v>550</v>
      </c>
      <c r="F301" s="141" t="s">
        <v>551</v>
      </c>
      <c r="G301" s="142" t="s">
        <v>135</v>
      </c>
      <c r="H301" s="143">
        <v>20</v>
      </c>
      <c r="I301" s="144"/>
      <c r="J301" s="145">
        <f t="shared" si="20"/>
        <v>0</v>
      </c>
      <c r="K301" s="146"/>
      <c r="L301" s="31"/>
      <c r="M301" s="147" t="s">
        <v>1</v>
      </c>
      <c r="N301" s="148" t="s">
        <v>36</v>
      </c>
      <c r="P301" s="149">
        <f t="shared" si="21"/>
        <v>0</v>
      </c>
      <c r="Q301" s="149">
        <v>0</v>
      </c>
      <c r="R301" s="149">
        <f t="shared" si="22"/>
        <v>0</v>
      </c>
      <c r="S301" s="149">
        <v>0</v>
      </c>
      <c r="T301" s="150">
        <f t="shared" si="23"/>
        <v>0</v>
      </c>
      <c r="AR301" s="151" t="s">
        <v>155</v>
      </c>
      <c r="AT301" s="151" t="s">
        <v>123</v>
      </c>
      <c r="AU301" s="151" t="s">
        <v>79</v>
      </c>
      <c r="AY301" s="16" t="s">
        <v>120</v>
      </c>
      <c r="BE301" s="152">
        <f t="shared" si="24"/>
        <v>0</v>
      </c>
      <c r="BF301" s="152">
        <f t="shared" si="25"/>
        <v>0</v>
      </c>
      <c r="BG301" s="152">
        <f t="shared" si="26"/>
        <v>0</v>
      </c>
      <c r="BH301" s="152">
        <f t="shared" si="27"/>
        <v>0</v>
      </c>
      <c r="BI301" s="152">
        <f t="shared" si="28"/>
        <v>0</v>
      </c>
      <c r="BJ301" s="16" t="s">
        <v>79</v>
      </c>
      <c r="BK301" s="152">
        <f t="shared" si="29"/>
        <v>0</v>
      </c>
      <c r="BL301" s="16" t="s">
        <v>155</v>
      </c>
      <c r="BM301" s="151" t="s">
        <v>552</v>
      </c>
    </row>
    <row r="302" spans="2:65" s="1" customFormat="1" ht="16.5" customHeight="1">
      <c r="B302" s="138"/>
      <c r="C302" s="139" t="s">
        <v>553</v>
      </c>
      <c r="D302" s="139" t="s">
        <v>123</v>
      </c>
      <c r="E302" s="140" t="s">
        <v>554</v>
      </c>
      <c r="F302" s="141" t="s">
        <v>555</v>
      </c>
      <c r="G302" s="142" t="s">
        <v>126</v>
      </c>
      <c r="H302" s="143">
        <v>1</v>
      </c>
      <c r="I302" s="144"/>
      <c r="J302" s="145">
        <f t="shared" si="20"/>
        <v>0</v>
      </c>
      <c r="K302" s="146"/>
      <c r="L302" s="31"/>
      <c r="M302" s="147" t="s">
        <v>1</v>
      </c>
      <c r="N302" s="148" t="s">
        <v>36</v>
      </c>
      <c r="P302" s="149">
        <f t="shared" si="21"/>
        <v>0</v>
      </c>
      <c r="Q302" s="149">
        <v>0</v>
      </c>
      <c r="R302" s="149">
        <f t="shared" si="22"/>
        <v>0</v>
      </c>
      <c r="S302" s="149">
        <v>0</v>
      </c>
      <c r="T302" s="150">
        <f t="shared" si="23"/>
        <v>0</v>
      </c>
      <c r="AR302" s="151" t="s">
        <v>127</v>
      </c>
      <c r="AT302" s="151" t="s">
        <v>123</v>
      </c>
      <c r="AU302" s="151" t="s">
        <v>79</v>
      </c>
      <c r="AY302" s="16" t="s">
        <v>120</v>
      </c>
      <c r="BE302" s="152">
        <f t="shared" si="24"/>
        <v>0</v>
      </c>
      <c r="BF302" s="152">
        <f t="shared" si="25"/>
        <v>0</v>
      </c>
      <c r="BG302" s="152">
        <f t="shared" si="26"/>
        <v>0</v>
      </c>
      <c r="BH302" s="152">
        <f t="shared" si="27"/>
        <v>0</v>
      </c>
      <c r="BI302" s="152">
        <f t="shared" si="28"/>
        <v>0</v>
      </c>
      <c r="BJ302" s="16" t="s">
        <v>79</v>
      </c>
      <c r="BK302" s="152">
        <f t="shared" si="29"/>
        <v>0</v>
      </c>
      <c r="BL302" s="16" t="s">
        <v>127</v>
      </c>
      <c r="BM302" s="151" t="s">
        <v>556</v>
      </c>
    </row>
    <row r="303" spans="2:65" s="11" customFormat="1" ht="22.9" customHeight="1">
      <c r="B303" s="126"/>
      <c r="D303" s="127" t="s">
        <v>69</v>
      </c>
      <c r="E303" s="136" t="s">
        <v>182</v>
      </c>
      <c r="F303" s="136" t="s">
        <v>183</v>
      </c>
      <c r="I303" s="129"/>
      <c r="J303" s="137">
        <f>BK303</f>
        <v>0</v>
      </c>
      <c r="L303" s="126"/>
      <c r="M303" s="131"/>
      <c r="P303" s="132">
        <f>SUM(P304:P306)</f>
        <v>0</v>
      </c>
      <c r="R303" s="132">
        <f>SUM(R304:R306)</f>
        <v>0.19610000000000002</v>
      </c>
      <c r="T303" s="133">
        <f>SUM(T304:T306)</f>
        <v>0</v>
      </c>
      <c r="AR303" s="127" t="s">
        <v>79</v>
      </c>
      <c r="AT303" s="134" t="s">
        <v>69</v>
      </c>
      <c r="AU303" s="134" t="s">
        <v>75</v>
      </c>
      <c r="AY303" s="127" t="s">
        <v>120</v>
      </c>
      <c r="BK303" s="135">
        <f>SUM(BK304:BK306)</f>
        <v>0</v>
      </c>
    </row>
    <row r="304" spans="2:65" s="1" customFormat="1" ht="24.2" customHeight="1">
      <c r="B304" s="138"/>
      <c r="C304" s="139" t="s">
        <v>79</v>
      </c>
      <c r="D304" s="139" t="s">
        <v>123</v>
      </c>
      <c r="E304" s="140" t="s">
        <v>185</v>
      </c>
      <c r="F304" s="141" t="s">
        <v>210</v>
      </c>
      <c r="G304" s="142" t="s">
        <v>131</v>
      </c>
      <c r="H304" s="143">
        <v>370</v>
      </c>
      <c r="I304" s="144"/>
      <c r="J304" s="145">
        <f>ROUND(I304*H304,2)</f>
        <v>0</v>
      </c>
      <c r="K304" s="146"/>
      <c r="L304" s="31"/>
      <c r="M304" s="147" t="s">
        <v>1</v>
      </c>
      <c r="N304" s="148" t="s">
        <v>36</v>
      </c>
      <c r="P304" s="149">
        <f>O304*H304</f>
        <v>0</v>
      </c>
      <c r="Q304" s="149">
        <v>1.2999999999999999E-4</v>
      </c>
      <c r="R304" s="149">
        <f>Q304*H304</f>
        <v>4.8099999999999997E-2</v>
      </c>
      <c r="S304" s="149">
        <v>0</v>
      </c>
      <c r="T304" s="150">
        <f>S304*H304</f>
        <v>0</v>
      </c>
      <c r="AR304" s="151" t="s">
        <v>155</v>
      </c>
      <c r="AT304" s="151" t="s">
        <v>123</v>
      </c>
      <c r="AU304" s="151" t="s">
        <v>79</v>
      </c>
      <c r="AY304" s="16" t="s">
        <v>120</v>
      </c>
      <c r="BE304" s="152">
        <f>IF(N304="základná",J304,0)</f>
        <v>0</v>
      </c>
      <c r="BF304" s="152">
        <f>IF(N304="znížená",J304,0)</f>
        <v>0</v>
      </c>
      <c r="BG304" s="152">
        <f>IF(N304="zákl. prenesená",J304,0)</f>
        <v>0</v>
      </c>
      <c r="BH304" s="152">
        <f>IF(N304="zníž. prenesená",J304,0)</f>
        <v>0</v>
      </c>
      <c r="BI304" s="152">
        <f>IF(N304="nulová",J304,0)</f>
        <v>0</v>
      </c>
      <c r="BJ304" s="16" t="s">
        <v>79</v>
      </c>
      <c r="BK304" s="152">
        <f>ROUND(I304*H304,2)</f>
        <v>0</v>
      </c>
      <c r="BL304" s="16" t="s">
        <v>155</v>
      </c>
      <c r="BM304" s="151" t="s">
        <v>557</v>
      </c>
    </row>
    <row r="305" spans="2:65" s="1" customFormat="1" ht="16.5" customHeight="1">
      <c r="B305" s="138"/>
      <c r="C305" s="139" t="s">
        <v>127</v>
      </c>
      <c r="D305" s="139" t="s">
        <v>123</v>
      </c>
      <c r="E305" s="140" t="s">
        <v>558</v>
      </c>
      <c r="F305" s="141" t="s">
        <v>559</v>
      </c>
      <c r="G305" s="142" t="s">
        <v>131</v>
      </c>
      <c r="H305" s="143">
        <v>110</v>
      </c>
      <c r="I305" s="144"/>
      <c r="J305" s="145">
        <f>ROUND(I305*H305,2)</f>
        <v>0</v>
      </c>
      <c r="K305" s="146"/>
      <c r="L305" s="31"/>
      <c r="M305" s="147" t="s">
        <v>1</v>
      </c>
      <c r="N305" s="148" t="s">
        <v>36</v>
      </c>
      <c r="P305" s="149">
        <f>O305*H305</f>
        <v>0</v>
      </c>
      <c r="Q305" s="149">
        <v>0</v>
      </c>
      <c r="R305" s="149">
        <f>Q305*H305</f>
        <v>0</v>
      </c>
      <c r="S305" s="149">
        <v>0</v>
      </c>
      <c r="T305" s="150">
        <f>S305*H305</f>
        <v>0</v>
      </c>
      <c r="AR305" s="151" t="s">
        <v>155</v>
      </c>
      <c r="AT305" s="151" t="s">
        <v>123</v>
      </c>
      <c r="AU305" s="151" t="s">
        <v>79</v>
      </c>
      <c r="AY305" s="16" t="s">
        <v>120</v>
      </c>
      <c r="BE305" s="152">
        <f>IF(N305="základná",J305,0)</f>
        <v>0</v>
      </c>
      <c r="BF305" s="152">
        <f>IF(N305="znížená",J305,0)</f>
        <v>0</v>
      </c>
      <c r="BG305" s="152">
        <f>IF(N305="zákl. prenesená",J305,0)</f>
        <v>0</v>
      </c>
      <c r="BH305" s="152">
        <f>IF(N305="zníž. prenesená",J305,0)</f>
        <v>0</v>
      </c>
      <c r="BI305" s="152">
        <f>IF(N305="nulová",J305,0)</f>
        <v>0</v>
      </c>
      <c r="BJ305" s="16" t="s">
        <v>79</v>
      </c>
      <c r="BK305" s="152">
        <f>ROUND(I305*H305,2)</f>
        <v>0</v>
      </c>
      <c r="BL305" s="16" t="s">
        <v>155</v>
      </c>
      <c r="BM305" s="151" t="s">
        <v>560</v>
      </c>
    </row>
    <row r="306" spans="2:65" s="1" customFormat="1" ht="33" customHeight="1">
      <c r="B306" s="138"/>
      <c r="C306" s="139" t="s">
        <v>82</v>
      </c>
      <c r="D306" s="139" t="s">
        <v>123</v>
      </c>
      <c r="E306" s="140" t="s">
        <v>212</v>
      </c>
      <c r="F306" s="141" t="s">
        <v>213</v>
      </c>
      <c r="G306" s="142" t="s">
        <v>131</v>
      </c>
      <c r="H306" s="143">
        <v>370</v>
      </c>
      <c r="I306" s="144"/>
      <c r="J306" s="145">
        <f>ROUND(I306*H306,2)</f>
        <v>0</v>
      </c>
      <c r="K306" s="146"/>
      <c r="L306" s="31"/>
      <c r="M306" s="147" t="s">
        <v>1</v>
      </c>
      <c r="N306" s="148" t="s">
        <v>36</v>
      </c>
      <c r="P306" s="149">
        <f>O306*H306</f>
        <v>0</v>
      </c>
      <c r="Q306" s="149">
        <v>4.0000000000000002E-4</v>
      </c>
      <c r="R306" s="149">
        <f>Q306*H306</f>
        <v>0.14800000000000002</v>
      </c>
      <c r="S306" s="149">
        <v>0</v>
      </c>
      <c r="T306" s="150">
        <f>S306*H306</f>
        <v>0</v>
      </c>
      <c r="AR306" s="151" t="s">
        <v>155</v>
      </c>
      <c r="AT306" s="151" t="s">
        <v>123</v>
      </c>
      <c r="AU306" s="151" t="s">
        <v>79</v>
      </c>
      <c r="AY306" s="16" t="s">
        <v>120</v>
      </c>
      <c r="BE306" s="152">
        <f>IF(N306="základná",J306,0)</f>
        <v>0</v>
      </c>
      <c r="BF306" s="152">
        <f>IF(N306="znížená",J306,0)</f>
        <v>0</v>
      </c>
      <c r="BG306" s="152">
        <f>IF(N306="zákl. prenesená",J306,0)</f>
        <v>0</v>
      </c>
      <c r="BH306" s="152">
        <f>IF(N306="zníž. prenesená",J306,0)</f>
        <v>0</v>
      </c>
      <c r="BI306" s="152">
        <f>IF(N306="nulová",J306,0)</f>
        <v>0</v>
      </c>
      <c r="BJ306" s="16" t="s">
        <v>79</v>
      </c>
      <c r="BK306" s="152">
        <f>ROUND(I306*H306,2)</f>
        <v>0</v>
      </c>
      <c r="BL306" s="16" t="s">
        <v>155</v>
      </c>
      <c r="BM306" s="151" t="s">
        <v>561</v>
      </c>
    </row>
    <row r="307" spans="2:65" s="11" customFormat="1" ht="25.9" customHeight="1">
      <c r="B307" s="126"/>
      <c r="D307" s="127" t="s">
        <v>69</v>
      </c>
      <c r="E307" s="128" t="s">
        <v>562</v>
      </c>
      <c r="F307" s="128" t="s">
        <v>563</v>
      </c>
      <c r="I307" s="129"/>
      <c r="J307" s="130">
        <f>BK307</f>
        <v>0</v>
      </c>
      <c r="L307" s="126"/>
      <c r="M307" s="131"/>
      <c r="P307" s="132">
        <f>P308</f>
        <v>0</v>
      </c>
      <c r="R307" s="132">
        <f>R308</f>
        <v>0</v>
      </c>
      <c r="T307" s="133">
        <f>T308</f>
        <v>0</v>
      </c>
      <c r="AR307" s="127" t="s">
        <v>127</v>
      </c>
      <c r="AT307" s="134" t="s">
        <v>69</v>
      </c>
      <c r="AU307" s="134" t="s">
        <v>70</v>
      </c>
      <c r="AY307" s="127" t="s">
        <v>120</v>
      </c>
      <c r="BK307" s="135">
        <f>BK308</f>
        <v>0</v>
      </c>
    </row>
    <row r="308" spans="2:65" s="11" customFormat="1" ht="22.9" customHeight="1">
      <c r="B308" s="126"/>
      <c r="D308" s="127" t="s">
        <v>69</v>
      </c>
      <c r="E308" s="136" t="s">
        <v>564</v>
      </c>
      <c r="F308" s="136" t="s">
        <v>563</v>
      </c>
      <c r="I308" s="129"/>
      <c r="J308" s="137">
        <f>BK308</f>
        <v>0</v>
      </c>
      <c r="L308" s="126"/>
      <c r="M308" s="131"/>
      <c r="P308" s="132">
        <f>SUM(P309:P352)</f>
        <v>0</v>
      </c>
      <c r="R308" s="132">
        <f>SUM(R309:R352)</f>
        <v>0</v>
      </c>
      <c r="T308" s="133">
        <f>SUM(T309:T352)</f>
        <v>0</v>
      </c>
      <c r="AR308" s="127" t="s">
        <v>127</v>
      </c>
      <c r="AT308" s="134" t="s">
        <v>69</v>
      </c>
      <c r="AU308" s="134" t="s">
        <v>75</v>
      </c>
      <c r="AY308" s="127" t="s">
        <v>120</v>
      </c>
      <c r="BK308" s="135">
        <f>SUM(BK309:BK352)</f>
        <v>0</v>
      </c>
    </row>
    <row r="309" spans="2:65" s="1" customFormat="1" ht="24.2" customHeight="1">
      <c r="B309" s="138"/>
      <c r="C309" s="139" t="s">
        <v>565</v>
      </c>
      <c r="D309" s="139" t="s">
        <v>123</v>
      </c>
      <c r="E309" s="140" t="s">
        <v>566</v>
      </c>
      <c r="F309" s="141" t="s">
        <v>567</v>
      </c>
      <c r="G309" s="142" t="s">
        <v>126</v>
      </c>
      <c r="H309" s="143">
        <v>1</v>
      </c>
      <c r="I309" s="144"/>
      <c r="J309" s="145">
        <f t="shared" ref="J309:J352" si="30">ROUND(I309*H309,2)</f>
        <v>0</v>
      </c>
      <c r="K309" s="146"/>
      <c r="L309" s="31"/>
      <c r="M309" s="147" t="s">
        <v>1</v>
      </c>
      <c r="N309" s="148" t="s">
        <v>36</v>
      </c>
      <c r="P309" s="149">
        <f t="shared" ref="P309:P352" si="31">O309*H309</f>
        <v>0</v>
      </c>
      <c r="Q309" s="149">
        <v>0</v>
      </c>
      <c r="R309" s="149">
        <f t="shared" ref="R309:R352" si="32">Q309*H309</f>
        <v>0</v>
      </c>
      <c r="S309" s="149">
        <v>0</v>
      </c>
      <c r="T309" s="150">
        <f t="shared" ref="T309:T352" si="33">S309*H309</f>
        <v>0</v>
      </c>
      <c r="AR309" s="151" t="s">
        <v>127</v>
      </c>
      <c r="AT309" s="151" t="s">
        <v>123</v>
      </c>
      <c r="AU309" s="151" t="s">
        <v>79</v>
      </c>
      <c r="AY309" s="16" t="s">
        <v>120</v>
      </c>
      <c r="BE309" s="152">
        <f t="shared" ref="BE309:BE352" si="34">IF(N309="základná",J309,0)</f>
        <v>0</v>
      </c>
      <c r="BF309" s="152">
        <f t="shared" ref="BF309:BF352" si="35">IF(N309="znížená",J309,0)</f>
        <v>0</v>
      </c>
      <c r="BG309" s="152">
        <f t="shared" ref="BG309:BG352" si="36">IF(N309="zákl. prenesená",J309,0)</f>
        <v>0</v>
      </c>
      <c r="BH309" s="152">
        <f t="shared" ref="BH309:BH352" si="37">IF(N309="zníž. prenesená",J309,0)</f>
        <v>0</v>
      </c>
      <c r="BI309" s="152">
        <f t="shared" ref="BI309:BI352" si="38">IF(N309="nulová",J309,0)</f>
        <v>0</v>
      </c>
      <c r="BJ309" s="16" t="s">
        <v>79</v>
      </c>
      <c r="BK309" s="152">
        <f t="shared" ref="BK309:BK352" si="39">ROUND(I309*H309,2)</f>
        <v>0</v>
      </c>
      <c r="BL309" s="16" t="s">
        <v>127</v>
      </c>
      <c r="BM309" s="151" t="s">
        <v>568</v>
      </c>
    </row>
    <row r="310" spans="2:65" s="1" customFormat="1" ht="16.5" customHeight="1">
      <c r="B310" s="138"/>
      <c r="C310" s="153" t="s">
        <v>569</v>
      </c>
      <c r="D310" s="153" t="s">
        <v>148</v>
      </c>
      <c r="E310" s="154" t="s">
        <v>570</v>
      </c>
      <c r="F310" s="155" t="s">
        <v>571</v>
      </c>
      <c r="G310" s="156" t="s">
        <v>126</v>
      </c>
      <c r="H310" s="157">
        <v>1</v>
      </c>
      <c r="I310" s="158"/>
      <c r="J310" s="159">
        <f t="shared" si="30"/>
        <v>0</v>
      </c>
      <c r="K310" s="160"/>
      <c r="L310" s="161"/>
      <c r="M310" s="162" t="s">
        <v>1</v>
      </c>
      <c r="N310" s="163" t="s">
        <v>36</v>
      </c>
      <c r="P310" s="149">
        <f t="shared" si="31"/>
        <v>0</v>
      </c>
      <c r="Q310" s="149">
        <v>0</v>
      </c>
      <c r="R310" s="149">
        <f t="shared" si="32"/>
        <v>0</v>
      </c>
      <c r="S310" s="149">
        <v>0</v>
      </c>
      <c r="T310" s="150">
        <f t="shared" si="33"/>
        <v>0</v>
      </c>
      <c r="AR310" s="151" t="s">
        <v>572</v>
      </c>
      <c r="AT310" s="151" t="s">
        <v>148</v>
      </c>
      <c r="AU310" s="151" t="s">
        <v>79</v>
      </c>
      <c r="AY310" s="16" t="s">
        <v>120</v>
      </c>
      <c r="BE310" s="152">
        <f t="shared" si="34"/>
        <v>0</v>
      </c>
      <c r="BF310" s="152">
        <f t="shared" si="35"/>
        <v>0</v>
      </c>
      <c r="BG310" s="152">
        <f t="shared" si="36"/>
        <v>0</v>
      </c>
      <c r="BH310" s="152">
        <f t="shared" si="37"/>
        <v>0</v>
      </c>
      <c r="BI310" s="152">
        <f t="shared" si="38"/>
        <v>0</v>
      </c>
      <c r="BJ310" s="16" t="s">
        <v>79</v>
      </c>
      <c r="BK310" s="152">
        <f t="shared" si="39"/>
        <v>0</v>
      </c>
      <c r="BL310" s="16" t="s">
        <v>572</v>
      </c>
      <c r="BM310" s="151" t="s">
        <v>573</v>
      </c>
    </row>
    <row r="311" spans="2:65" s="1" customFormat="1" ht="16.5" customHeight="1">
      <c r="B311" s="138"/>
      <c r="C311" s="139" t="s">
        <v>574</v>
      </c>
      <c r="D311" s="139" t="s">
        <v>123</v>
      </c>
      <c r="E311" s="140" t="s">
        <v>575</v>
      </c>
      <c r="F311" s="141" t="s">
        <v>576</v>
      </c>
      <c r="G311" s="142" t="s">
        <v>126</v>
      </c>
      <c r="H311" s="143">
        <v>1</v>
      </c>
      <c r="I311" s="144"/>
      <c r="J311" s="145">
        <f t="shared" si="30"/>
        <v>0</v>
      </c>
      <c r="K311" s="146"/>
      <c r="L311" s="31"/>
      <c r="M311" s="147" t="s">
        <v>1</v>
      </c>
      <c r="N311" s="148" t="s">
        <v>36</v>
      </c>
      <c r="P311" s="149">
        <f t="shared" si="31"/>
        <v>0</v>
      </c>
      <c r="Q311" s="149">
        <v>0</v>
      </c>
      <c r="R311" s="149">
        <f t="shared" si="32"/>
        <v>0</v>
      </c>
      <c r="S311" s="149">
        <v>0</v>
      </c>
      <c r="T311" s="150">
        <f t="shared" si="33"/>
        <v>0</v>
      </c>
      <c r="AR311" s="151" t="s">
        <v>572</v>
      </c>
      <c r="AT311" s="151" t="s">
        <v>123</v>
      </c>
      <c r="AU311" s="151" t="s">
        <v>79</v>
      </c>
      <c r="AY311" s="16" t="s">
        <v>120</v>
      </c>
      <c r="BE311" s="152">
        <f t="shared" si="34"/>
        <v>0</v>
      </c>
      <c r="BF311" s="152">
        <f t="shared" si="35"/>
        <v>0</v>
      </c>
      <c r="BG311" s="152">
        <f t="shared" si="36"/>
        <v>0</v>
      </c>
      <c r="BH311" s="152">
        <f t="shared" si="37"/>
        <v>0</v>
      </c>
      <c r="BI311" s="152">
        <f t="shared" si="38"/>
        <v>0</v>
      </c>
      <c r="BJ311" s="16" t="s">
        <v>79</v>
      </c>
      <c r="BK311" s="152">
        <f t="shared" si="39"/>
        <v>0</v>
      </c>
      <c r="BL311" s="16" t="s">
        <v>572</v>
      </c>
      <c r="BM311" s="151" t="s">
        <v>577</v>
      </c>
    </row>
    <row r="312" spans="2:65" s="1" customFormat="1" ht="16.5" customHeight="1">
      <c r="B312" s="138"/>
      <c r="C312" s="139" t="s">
        <v>578</v>
      </c>
      <c r="D312" s="139" t="s">
        <v>123</v>
      </c>
      <c r="E312" s="140" t="s">
        <v>579</v>
      </c>
      <c r="F312" s="141" t="s">
        <v>580</v>
      </c>
      <c r="G312" s="142" t="s">
        <v>135</v>
      </c>
      <c r="H312" s="143">
        <v>8</v>
      </c>
      <c r="I312" s="144"/>
      <c r="J312" s="145">
        <f t="shared" si="30"/>
        <v>0</v>
      </c>
      <c r="K312" s="146"/>
      <c r="L312" s="31"/>
      <c r="M312" s="147" t="s">
        <v>1</v>
      </c>
      <c r="N312" s="148" t="s">
        <v>36</v>
      </c>
      <c r="P312" s="149">
        <f t="shared" si="31"/>
        <v>0</v>
      </c>
      <c r="Q312" s="149">
        <v>0</v>
      </c>
      <c r="R312" s="149">
        <f t="shared" si="32"/>
        <v>0</v>
      </c>
      <c r="S312" s="149">
        <v>0</v>
      </c>
      <c r="T312" s="150">
        <f t="shared" si="33"/>
        <v>0</v>
      </c>
      <c r="AR312" s="151" t="s">
        <v>127</v>
      </c>
      <c r="AT312" s="151" t="s">
        <v>123</v>
      </c>
      <c r="AU312" s="151" t="s">
        <v>79</v>
      </c>
      <c r="AY312" s="16" t="s">
        <v>120</v>
      </c>
      <c r="BE312" s="152">
        <f t="shared" si="34"/>
        <v>0</v>
      </c>
      <c r="BF312" s="152">
        <f t="shared" si="35"/>
        <v>0</v>
      </c>
      <c r="BG312" s="152">
        <f t="shared" si="36"/>
        <v>0</v>
      </c>
      <c r="BH312" s="152">
        <f t="shared" si="37"/>
        <v>0</v>
      </c>
      <c r="BI312" s="152">
        <f t="shared" si="38"/>
        <v>0</v>
      </c>
      <c r="BJ312" s="16" t="s">
        <v>79</v>
      </c>
      <c r="BK312" s="152">
        <f t="shared" si="39"/>
        <v>0</v>
      </c>
      <c r="BL312" s="16" t="s">
        <v>127</v>
      </c>
      <c r="BM312" s="151" t="s">
        <v>581</v>
      </c>
    </row>
    <row r="313" spans="2:65" s="1" customFormat="1" ht="16.5" customHeight="1">
      <c r="B313" s="138"/>
      <c r="C313" s="139" t="s">
        <v>582</v>
      </c>
      <c r="D313" s="139" t="s">
        <v>123</v>
      </c>
      <c r="E313" s="140" t="s">
        <v>583</v>
      </c>
      <c r="F313" s="141" t="s">
        <v>584</v>
      </c>
      <c r="G313" s="142" t="s">
        <v>126</v>
      </c>
      <c r="H313" s="143">
        <v>35</v>
      </c>
      <c r="I313" s="144"/>
      <c r="J313" s="145">
        <f t="shared" si="30"/>
        <v>0</v>
      </c>
      <c r="K313" s="146"/>
      <c r="L313" s="31"/>
      <c r="M313" s="147" t="s">
        <v>1</v>
      </c>
      <c r="N313" s="148" t="s">
        <v>36</v>
      </c>
      <c r="P313" s="149">
        <f t="shared" si="31"/>
        <v>0</v>
      </c>
      <c r="Q313" s="149">
        <v>0</v>
      </c>
      <c r="R313" s="149">
        <f t="shared" si="32"/>
        <v>0</v>
      </c>
      <c r="S313" s="149">
        <v>0</v>
      </c>
      <c r="T313" s="150">
        <f t="shared" si="33"/>
        <v>0</v>
      </c>
      <c r="AR313" s="151" t="s">
        <v>127</v>
      </c>
      <c r="AT313" s="151" t="s">
        <v>123</v>
      </c>
      <c r="AU313" s="151" t="s">
        <v>79</v>
      </c>
      <c r="AY313" s="16" t="s">
        <v>120</v>
      </c>
      <c r="BE313" s="152">
        <f t="shared" si="34"/>
        <v>0</v>
      </c>
      <c r="BF313" s="152">
        <f t="shared" si="35"/>
        <v>0</v>
      </c>
      <c r="BG313" s="152">
        <f t="shared" si="36"/>
        <v>0</v>
      </c>
      <c r="BH313" s="152">
        <f t="shared" si="37"/>
        <v>0</v>
      </c>
      <c r="BI313" s="152">
        <f t="shared" si="38"/>
        <v>0</v>
      </c>
      <c r="BJ313" s="16" t="s">
        <v>79</v>
      </c>
      <c r="BK313" s="152">
        <f t="shared" si="39"/>
        <v>0</v>
      </c>
      <c r="BL313" s="16" t="s">
        <v>127</v>
      </c>
      <c r="BM313" s="151" t="s">
        <v>585</v>
      </c>
    </row>
    <row r="314" spans="2:65" s="1" customFormat="1" ht="16.5" customHeight="1">
      <c r="B314" s="138"/>
      <c r="C314" s="139" t="s">
        <v>586</v>
      </c>
      <c r="D314" s="139" t="s">
        <v>123</v>
      </c>
      <c r="E314" s="140" t="s">
        <v>587</v>
      </c>
      <c r="F314" s="141" t="s">
        <v>588</v>
      </c>
      <c r="G314" s="142" t="s">
        <v>126</v>
      </c>
      <c r="H314" s="143">
        <v>1</v>
      </c>
      <c r="I314" s="144"/>
      <c r="J314" s="145">
        <f t="shared" si="30"/>
        <v>0</v>
      </c>
      <c r="K314" s="146"/>
      <c r="L314" s="31"/>
      <c r="M314" s="147" t="s">
        <v>1</v>
      </c>
      <c r="N314" s="148" t="s">
        <v>36</v>
      </c>
      <c r="P314" s="149">
        <f t="shared" si="31"/>
        <v>0</v>
      </c>
      <c r="Q314" s="149">
        <v>0</v>
      </c>
      <c r="R314" s="149">
        <f t="shared" si="32"/>
        <v>0</v>
      </c>
      <c r="S314" s="149">
        <v>0</v>
      </c>
      <c r="T314" s="150">
        <f t="shared" si="33"/>
        <v>0</v>
      </c>
      <c r="AR314" s="151" t="s">
        <v>127</v>
      </c>
      <c r="AT314" s="151" t="s">
        <v>123</v>
      </c>
      <c r="AU314" s="151" t="s">
        <v>79</v>
      </c>
      <c r="AY314" s="16" t="s">
        <v>120</v>
      </c>
      <c r="BE314" s="152">
        <f t="shared" si="34"/>
        <v>0</v>
      </c>
      <c r="BF314" s="152">
        <f t="shared" si="35"/>
        <v>0</v>
      </c>
      <c r="BG314" s="152">
        <f t="shared" si="36"/>
        <v>0</v>
      </c>
      <c r="BH314" s="152">
        <f t="shared" si="37"/>
        <v>0</v>
      </c>
      <c r="BI314" s="152">
        <f t="shared" si="38"/>
        <v>0</v>
      </c>
      <c r="BJ314" s="16" t="s">
        <v>79</v>
      </c>
      <c r="BK314" s="152">
        <f t="shared" si="39"/>
        <v>0</v>
      </c>
      <c r="BL314" s="16" t="s">
        <v>127</v>
      </c>
      <c r="BM314" s="151" t="s">
        <v>589</v>
      </c>
    </row>
    <row r="315" spans="2:65" s="1" customFormat="1" ht="16.5" customHeight="1">
      <c r="B315" s="138"/>
      <c r="C315" s="139" t="s">
        <v>590</v>
      </c>
      <c r="D315" s="139" t="s">
        <v>123</v>
      </c>
      <c r="E315" s="140" t="s">
        <v>591</v>
      </c>
      <c r="F315" s="141" t="s">
        <v>592</v>
      </c>
      <c r="G315" s="142" t="s">
        <v>135</v>
      </c>
      <c r="H315" s="143">
        <v>90</v>
      </c>
      <c r="I315" s="144"/>
      <c r="J315" s="145">
        <f t="shared" si="30"/>
        <v>0</v>
      </c>
      <c r="K315" s="146"/>
      <c r="L315" s="31"/>
      <c r="M315" s="147" t="s">
        <v>1</v>
      </c>
      <c r="N315" s="148" t="s">
        <v>36</v>
      </c>
      <c r="P315" s="149">
        <f t="shared" si="31"/>
        <v>0</v>
      </c>
      <c r="Q315" s="149">
        <v>0</v>
      </c>
      <c r="R315" s="149">
        <f t="shared" si="32"/>
        <v>0</v>
      </c>
      <c r="S315" s="149">
        <v>0</v>
      </c>
      <c r="T315" s="150">
        <f t="shared" si="33"/>
        <v>0</v>
      </c>
      <c r="AR315" s="151" t="s">
        <v>127</v>
      </c>
      <c r="AT315" s="151" t="s">
        <v>123</v>
      </c>
      <c r="AU315" s="151" t="s">
        <v>79</v>
      </c>
      <c r="AY315" s="16" t="s">
        <v>120</v>
      </c>
      <c r="BE315" s="152">
        <f t="shared" si="34"/>
        <v>0</v>
      </c>
      <c r="BF315" s="152">
        <f t="shared" si="35"/>
        <v>0</v>
      </c>
      <c r="BG315" s="152">
        <f t="shared" si="36"/>
        <v>0</v>
      </c>
      <c r="BH315" s="152">
        <f t="shared" si="37"/>
        <v>0</v>
      </c>
      <c r="BI315" s="152">
        <f t="shared" si="38"/>
        <v>0</v>
      </c>
      <c r="BJ315" s="16" t="s">
        <v>79</v>
      </c>
      <c r="BK315" s="152">
        <f t="shared" si="39"/>
        <v>0</v>
      </c>
      <c r="BL315" s="16" t="s">
        <v>127</v>
      </c>
      <c r="BM315" s="151" t="s">
        <v>593</v>
      </c>
    </row>
    <row r="316" spans="2:65" s="1" customFormat="1" ht="16.5" customHeight="1">
      <c r="B316" s="138"/>
      <c r="C316" s="153" t="s">
        <v>594</v>
      </c>
      <c r="D316" s="153" t="s">
        <v>148</v>
      </c>
      <c r="E316" s="154" t="s">
        <v>595</v>
      </c>
      <c r="F316" s="155" t="s">
        <v>596</v>
      </c>
      <c r="G316" s="156" t="s">
        <v>135</v>
      </c>
      <c r="H316" s="157">
        <v>40</v>
      </c>
      <c r="I316" s="158"/>
      <c r="J316" s="159">
        <f t="shared" si="30"/>
        <v>0</v>
      </c>
      <c r="K316" s="160"/>
      <c r="L316" s="161"/>
      <c r="M316" s="162" t="s">
        <v>1</v>
      </c>
      <c r="N316" s="163" t="s">
        <v>36</v>
      </c>
      <c r="P316" s="149">
        <f t="shared" si="31"/>
        <v>0</v>
      </c>
      <c r="Q316" s="149">
        <v>0</v>
      </c>
      <c r="R316" s="149">
        <f t="shared" si="32"/>
        <v>0</v>
      </c>
      <c r="S316" s="149">
        <v>0</v>
      </c>
      <c r="T316" s="150">
        <f t="shared" si="33"/>
        <v>0</v>
      </c>
      <c r="AR316" s="151" t="s">
        <v>151</v>
      </c>
      <c r="AT316" s="151" t="s">
        <v>148</v>
      </c>
      <c r="AU316" s="151" t="s">
        <v>79</v>
      </c>
      <c r="AY316" s="16" t="s">
        <v>120</v>
      </c>
      <c r="BE316" s="152">
        <f t="shared" si="34"/>
        <v>0</v>
      </c>
      <c r="BF316" s="152">
        <f t="shared" si="35"/>
        <v>0</v>
      </c>
      <c r="BG316" s="152">
        <f t="shared" si="36"/>
        <v>0</v>
      </c>
      <c r="BH316" s="152">
        <f t="shared" si="37"/>
        <v>0</v>
      </c>
      <c r="BI316" s="152">
        <f t="shared" si="38"/>
        <v>0</v>
      </c>
      <c r="BJ316" s="16" t="s">
        <v>79</v>
      </c>
      <c r="BK316" s="152">
        <f t="shared" si="39"/>
        <v>0</v>
      </c>
      <c r="BL316" s="16" t="s">
        <v>127</v>
      </c>
      <c r="BM316" s="151" t="s">
        <v>597</v>
      </c>
    </row>
    <row r="317" spans="2:65" s="1" customFormat="1" ht="16.5" customHeight="1">
      <c r="B317" s="138"/>
      <c r="C317" s="153" t="s">
        <v>598</v>
      </c>
      <c r="D317" s="153" t="s">
        <v>148</v>
      </c>
      <c r="E317" s="154" t="s">
        <v>599</v>
      </c>
      <c r="F317" s="155" t="s">
        <v>600</v>
      </c>
      <c r="G317" s="156" t="s">
        <v>135</v>
      </c>
      <c r="H317" s="157">
        <v>160</v>
      </c>
      <c r="I317" s="158"/>
      <c r="J317" s="159">
        <f t="shared" si="30"/>
        <v>0</v>
      </c>
      <c r="K317" s="160"/>
      <c r="L317" s="161"/>
      <c r="M317" s="162" t="s">
        <v>1</v>
      </c>
      <c r="N317" s="163" t="s">
        <v>36</v>
      </c>
      <c r="P317" s="149">
        <f t="shared" si="31"/>
        <v>0</v>
      </c>
      <c r="Q317" s="149">
        <v>0</v>
      </c>
      <c r="R317" s="149">
        <f t="shared" si="32"/>
        <v>0</v>
      </c>
      <c r="S317" s="149">
        <v>0</v>
      </c>
      <c r="T317" s="150">
        <f t="shared" si="33"/>
        <v>0</v>
      </c>
      <c r="AR317" s="151" t="s">
        <v>151</v>
      </c>
      <c r="AT317" s="151" t="s">
        <v>148</v>
      </c>
      <c r="AU317" s="151" t="s">
        <v>79</v>
      </c>
      <c r="AY317" s="16" t="s">
        <v>120</v>
      </c>
      <c r="BE317" s="152">
        <f t="shared" si="34"/>
        <v>0</v>
      </c>
      <c r="BF317" s="152">
        <f t="shared" si="35"/>
        <v>0</v>
      </c>
      <c r="BG317" s="152">
        <f t="shared" si="36"/>
        <v>0</v>
      </c>
      <c r="BH317" s="152">
        <f t="shared" si="37"/>
        <v>0</v>
      </c>
      <c r="BI317" s="152">
        <f t="shared" si="38"/>
        <v>0</v>
      </c>
      <c r="BJ317" s="16" t="s">
        <v>79</v>
      </c>
      <c r="BK317" s="152">
        <f t="shared" si="39"/>
        <v>0</v>
      </c>
      <c r="BL317" s="16" t="s">
        <v>127</v>
      </c>
      <c r="BM317" s="151" t="s">
        <v>601</v>
      </c>
    </row>
    <row r="318" spans="2:65" s="1" customFormat="1" ht="16.5" customHeight="1">
      <c r="B318" s="138"/>
      <c r="C318" s="139" t="s">
        <v>602</v>
      </c>
      <c r="D318" s="139" t="s">
        <v>123</v>
      </c>
      <c r="E318" s="140" t="s">
        <v>603</v>
      </c>
      <c r="F318" s="141" t="s">
        <v>604</v>
      </c>
      <c r="G318" s="142" t="s">
        <v>135</v>
      </c>
      <c r="H318" s="143">
        <v>160</v>
      </c>
      <c r="I318" s="144"/>
      <c r="J318" s="145">
        <f t="shared" si="30"/>
        <v>0</v>
      </c>
      <c r="K318" s="146"/>
      <c r="L318" s="31"/>
      <c r="M318" s="147" t="s">
        <v>1</v>
      </c>
      <c r="N318" s="148" t="s">
        <v>36</v>
      </c>
      <c r="P318" s="149">
        <f t="shared" si="31"/>
        <v>0</v>
      </c>
      <c r="Q318" s="149">
        <v>0</v>
      </c>
      <c r="R318" s="149">
        <f t="shared" si="32"/>
        <v>0</v>
      </c>
      <c r="S318" s="149">
        <v>0</v>
      </c>
      <c r="T318" s="150">
        <f t="shared" si="33"/>
        <v>0</v>
      </c>
      <c r="AR318" s="151" t="s">
        <v>127</v>
      </c>
      <c r="AT318" s="151" t="s">
        <v>123</v>
      </c>
      <c r="AU318" s="151" t="s">
        <v>79</v>
      </c>
      <c r="AY318" s="16" t="s">
        <v>120</v>
      </c>
      <c r="BE318" s="152">
        <f t="shared" si="34"/>
        <v>0</v>
      </c>
      <c r="BF318" s="152">
        <f t="shared" si="35"/>
        <v>0</v>
      </c>
      <c r="BG318" s="152">
        <f t="shared" si="36"/>
        <v>0</v>
      </c>
      <c r="BH318" s="152">
        <f t="shared" si="37"/>
        <v>0</v>
      </c>
      <c r="BI318" s="152">
        <f t="shared" si="38"/>
        <v>0</v>
      </c>
      <c r="BJ318" s="16" t="s">
        <v>79</v>
      </c>
      <c r="BK318" s="152">
        <f t="shared" si="39"/>
        <v>0</v>
      </c>
      <c r="BL318" s="16" t="s">
        <v>127</v>
      </c>
      <c r="BM318" s="151" t="s">
        <v>605</v>
      </c>
    </row>
    <row r="319" spans="2:65" s="1" customFormat="1" ht="16.5" customHeight="1">
      <c r="B319" s="138"/>
      <c r="C319" s="153" t="s">
        <v>606</v>
      </c>
      <c r="D319" s="153" t="s">
        <v>148</v>
      </c>
      <c r="E319" s="154" t="s">
        <v>607</v>
      </c>
      <c r="F319" s="155" t="s">
        <v>608</v>
      </c>
      <c r="G319" s="156" t="s">
        <v>135</v>
      </c>
      <c r="H319" s="157">
        <v>130</v>
      </c>
      <c r="I319" s="158"/>
      <c r="J319" s="159">
        <f t="shared" si="30"/>
        <v>0</v>
      </c>
      <c r="K319" s="160"/>
      <c r="L319" s="161"/>
      <c r="M319" s="162" t="s">
        <v>1</v>
      </c>
      <c r="N319" s="163" t="s">
        <v>36</v>
      </c>
      <c r="P319" s="149">
        <f t="shared" si="31"/>
        <v>0</v>
      </c>
      <c r="Q319" s="149">
        <v>0</v>
      </c>
      <c r="R319" s="149">
        <f t="shared" si="32"/>
        <v>0</v>
      </c>
      <c r="S319" s="149">
        <v>0</v>
      </c>
      <c r="T319" s="150">
        <f t="shared" si="33"/>
        <v>0</v>
      </c>
      <c r="AR319" s="151" t="s">
        <v>151</v>
      </c>
      <c r="AT319" s="151" t="s">
        <v>148</v>
      </c>
      <c r="AU319" s="151" t="s">
        <v>79</v>
      </c>
      <c r="AY319" s="16" t="s">
        <v>120</v>
      </c>
      <c r="BE319" s="152">
        <f t="shared" si="34"/>
        <v>0</v>
      </c>
      <c r="BF319" s="152">
        <f t="shared" si="35"/>
        <v>0</v>
      </c>
      <c r="BG319" s="152">
        <f t="shared" si="36"/>
        <v>0</v>
      </c>
      <c r="BH319" s="152">
        <f t="shared" si="37"/>
        <v>0</v>
      </c>
      <c r="BI319" s="152">
        <f t="shared" si="38"/>
        <v>0</v>
      </c>
      <c r="BJ319" s="16" t="s">
        <v>79</v>
      </c>
      <c r="BK319" s="152">
        <f t="shared" si="39"/>
        <v>0</v>
      </c>
      <c r="BL319" s="16" t="s">
        <v>127</v>
      </c>
      <c r="BM319" s="151" t="s">
        <v>609</v>
      </c>
    </row>
    <row r="320" spans="2:65" s="1" customFormat="1" ht="16.5" customHeight="1">
      <c r="B320" s="138"/>
      <c r="C320" s="139" t="s">
        <v>220</v>
      </c>
      <c r="D320" s="139" t="s">
        <v>123</v>
      </c>
      <c r="E320" s="140" t="s">
        <v>610</v>
      </c>
      <c r="F320" s="141" t="s">
        <v>611</v>
      </c>
      <c r="G320" s="142" t="s">
        <v>135</v>
      </c>
      <c r="H320" s="143">
        <v>130</v>
      </c>
      <c r="I320" s="144"/>
      <c r="J320" s="145">
        <f t="shared" si="30"/>
        <v>0</v>
      </c>
      <c r="K320" s="146"/>
      <c r="L320" s="31"/>
      <c r="M320" s="147" t="s">
        <v>1</v>
      </c>
      <c r="N320" s="148" t="s">
        <v>36</v>
      </c>
      <c r="P320" s="149">
        <f t="shared" si="31"/>
        <v>0</v>
      </c>
      <c r="Q320" s="149">
        <v>0</v>
      </c>
      <c r="R320" s="149">
        <f t="shared" si="32"/>
        <v>0</v>
      </c>
      <c r="S320" s="149">
        <v>0</v>
      </c>
      <c r="T320" s="150">
        <f t="shared" si="33"/>
        <v>0</v>
      </c>
      <c r="AR320" s="151" t="s">
        <v>127</v>
      </c>
      <c r="AT320" s="151" t="s">
        <v>123</v>
      </c>
      <c r="AU320" s="151" t="s">
        <v>79</v>
      </c>
      <c r="AY320" s="16" t="s">
        <v>120</v>
      </c>
      <c r="BE320" s="152">
        <f t="shared" si="34"/>
        <v>0</v>
      </c>
      <c r="BF320" s="152">
        <f t="shared" si="35"/>
        <v>0</v>
      </c>
      <c r="BG320" s="152">
        <f t="shared" si="36"/>
        <v>0</v>
      </c>
      <c r="BH320" s="152">
        <f t="shared" si="37"/>
        <v>0</v>
      </c>
      <c r="BI320" s="152">
        <f t="shared" si="38"/>
        <v>0</v>
      </c>
      <c r="BJ320" s="16" t="s">
        <v>79</v>
      </c>
      <c r="BK320" s="152">
        <f t="shared" si="39"/>
        <v>0</v>
      </c>
      <c r="BL320" s="16" t="s">
        <v>127</v>
      </c>
      <c r="BM320" s="151" t="s">
        <v>612</v>
      </c>
    </row>
    <row r="321" spans="2:65" s="1" customFormat="1" ht="16.5" customHeight="1">
      <c r="B321" s="138"/>
      <c r="C321" s="153" t="s">
        <v>613</v>
      </c>
      <c r="D321" s="153" t="s">
        <v>148</v>
      </c>
      <c r="E321" s="154" t="s">
        <v>614</v>
      </c>
      <c r="F321" s="155" t="s">
        <v>615</v>
      </c>
      <c r="G321" s="156" t="s">
        <v>135</v>
      </c>
      <c r="H321" s="157">
        <v>10</v>
      </c>
      <c r="I321" s="158"/>
      <c r="J321" s="159">
        <f t="shared" si="30"/>
        <v>0</v>
      </c>
      <c r="K321" s="160"/>
      <c r="L321" s="161"/>
      <c r="M321" s="162" t="s">
        <v>1</v>
      </c>
      <c r="N321" s="163" t="s">
        <v>36</v>
      </c>
      <c r="P321" s="149">
        <f t="shared" si="31"/>
        <v>0</v>
      </c>
      <c r="Q321" s="149">
        <v>0</v>
      </c>
      <c r="R321" s="149">
        <f t="shared" si="32"/>
        <v>0</v>
      </c>
      <c r="S321" s="149">
        <v>0</v>
      </c>
      <c r="T321" s="150">
        <f t="shared" si="33"/>
        <v>0</v>
      </c>
      <c r="AR321" s="151" t="s">
        <v>151</v>
      </c>
      <c r="AT321" s="151" t="s">
        <v>148</v>
      </c>
      <c r="AU321" s="151" t="s">
        <v>79</v>
      </c>
      <c r="AY321" s="16" t="s">
        <v>120</v>
      </c>
      <c r="BE321" s="152">
        <f t="shared" si="34"/>
        <v>0</v>
      </c>
      <c r="BF321" s="152">
        <f t="shared" si="35"/>
        <v>0</v>
      </c>
      <c r="BG321" s="152">
        <f t="shared" si="36"/>
        <v>0</v>
      </c>
      <c r="BH321" s="152">
        <f t="shared" si="37"/>
        <v>0</v>
      </c>
      <c r="BI321" s="152">
        <f t="shared" si="38"/>
        <v>0</v>
      </c>
      <c r="BJ321" s="16" t="s">
        <v>79</v>
      </c>
      <c r="BK321" s="152">
        <f t="shared" si="39"/>
        <v>0</v>
      </c>
      <c r="BL321" s="16" t="s">
        <v>127</v>
      </c>
      <c r="BM321" s="151" t="s">
        <v>616</v>
      </c>
    </row>
    <row r="322" spans="2:65" s="1" customFormat="1" ht="16.5" customHeight="1">
      <c r="B322" s="138"/>
      <c r="C322" s="139" t="s">
        <v>617</v>
      </c>
      <c r="D322" s="139" t="s">
        <v>123</v>
      </c>
      <c r="E322" s="140" t="s">
        <v>618</v>
      </c>
      <c r="F322" s="141" t="s">
        <v>619</v>
      </c>
      <c r="G322" s="142" t="s">
        <v>135</v>
      </c>
      <c r="H322" s="143">
        <v>10</v>
      </c>
      <c r="I322" s="144"/>
      <c r="J322" s="145">
        <f t="shared" si="30"/>
        <v>0</v>
      </c>
      <c r="K322" s="146"/>
      <c r="L322" s="31"/>
      <c r="M322" s="147" t="s">
        <v>1</v>
      </c>
      <c r="N322" s="148" t="s">
        <v>36</v>
      </c>
      <c r="P322" s="149">
        <f t="shared" si="31"/>
        <v>0</v>
      </c>
      <c r="Q322" s="149">
        <v>0</v>
      </c>
      <c r="R322" s="149">
        <f t="shared" si="32"/>
        <v>0</v>
      </c>
      <c r="S322" s="149">
        <v>0</v>
      </c>
      <c r="T322" s="150">
        <f t="shared" si="33"/>
        <v>0</v>
      </c>
      <c r="AR322" s="151" t="s">
        <v>127</v>
      </c>
      <c r="AT322" s="151" t="s">
        <v>123</v>
      </c>
      <c r="AU322" s="151" t="s">
        <v>79</v>
      </c>
      <c r="AY322" s="16" t="s">
        <v>120</v>
      </c>
      <c r="BE322" s="152">
        <f t="shared" si="34"/>
        <v>0</v>
      </c>
      <c r="BF322" s="152">
        <f t="shared" si="35"/>
        <v>0</v>
      </c>
      <c r="BG322" s="152">
        <f t="shared" si="36"/>
        <v>0</v>
      </c>
      <c r="BH322" s="152">
        <f t="shared" si="37"/>
        <v>0</v>
      </c>
      <c r="BI322" s="152">
        <f t="shared" si="38"/>
        <v>0</v>
      </c>
      <c r="BJ322" s="16" t="s">
        <v>79</v>
      </c>
      <c r="BK322" s="152">
        <f t="shared" si="39"/>
        <v>0</v>
      </c>
      <c r="BL322" s="16" t="s">
        <v>127</v>
      </c>
      <c r="BM322" s="151" t="s">
        <v>620</v>
      </c>
    </row>
    <row r="323" spans="2:65" s="1" customFormat="1" ht="16.5" customHeight="1">
      <c r="B323" s="138"/>
      <c r="C323" s="153" t="s">
        <v>621</v>
      </c>
      <c r="D323" s="153" t="s">
        <v>148</v>
      </c>
      <c r="E323" s="154" t="s">
        <v>622</v>
      </c>
      <c r="F323" s="155" t="s">
        <v>623</v>
      </c>
      <c r="G323" s="156" t="s">
        <v>135</v>
      </c>
      <c r="H323" s="157">
        <v>12</v>
      </c>
      <c r="I323" s="158"/>
      <c r="J323" s="159">
        <f t="shared" si="30"/>
        <v>0</v>
      </c>
      <c r="K323" s="160"/>
      <c r="L323" s="161"/>
      <c r="M323" s="162" t="s">
        <v>1</v>
      </c>
      <c r="N323" s="163" t="s">
        <v>36</v>
      </c>
      <c r="P323" s="149">
        <f t="shared" si="31"/>
        <v>0</v>
      </c>
      <c r="Q323" s="149">
        <v>0</v>
      </c>
      <c r="R323" s="149">
        <f t="shared" si="32"/>
        <v>0</v>
      </c>
      <c r="S323" s="149">
        <v>0</v>
      </c>
      <c r="T323" s="150">
        <f t="shared" si="33"/>
        <v>0</v>
      </c>
      <c r="AR323" s="151" t="s">
        <v>151</v>
      </c>
      <c r="AT323" s="151" t="s">
        <v>148</v>
      </c>
      <c r="AU323" s="151" t="s">
        <v>79</v>
      </c>
      <c r="AY323" s="16" t="s">
        <v>120</v>
      </c>
      <c r="BE323" s="152">
        <f t="shared" si="34"/>
        <v>0</v>
      </c>
      <c r="BF323" s="152">
        <f t="shared" si="35"/>
        <v>0</v>
      </c>
      <c r="BG323" s="152">
        <f t="shared" si="36"/>
        <v>0</v>
      </c>
      <c r="BH323" s="152">
        <f t="shared" si="37"/>
        <v>0</v>
      </c>
      <c r="BI323" s="152">
        <f t="shared" si="38"/>
        <v>0</v>
      </c>
      <c r="BJ323" s="16" t="s">
        <v>79</v>
      </c>
      <c r="BK323" s="152">
        <f t="shared" si="39"/>
        <v>0</v>
      </c>
      <c r="BL323" s="16" t="s">
        <v>127</v>
      </c>
      <c r="BM323" s="151" t="s">
        <v>624</v>
      </c>
    </row>
    <row r="324" spans="2:65" s="1" customFormat="1" ht="16.5" customHeight="1">
      <c r="B324" s="138"/>
      <c r="C324" s="139" t="s">
        <v>625</v>
      </c>
      <c r="D324" s="139" t="s">
        <v>123</v>
      </c>
      <c r="E324" s="140" t="s">
        <v>626</v>
      </c>
      <c r="F324" s="141" t="s">
        <v>627</v>
      </c>
      <c r="G324" s="142" t="s">
        <v>135</v>
      </c>
      <c r="H324" s="143">
        <v>12</v>
      </c>
      <c r="I324" s="144"/>
      <c r="J324" s="145">
        <f t="shared" si="30"/>
        <v>0</v>
      </c>
      <c r="K324" s="146"/>
      <c r="L324" s="31"/>
      <c r="M324" s="147" t="s">
        <v>1</v>
      </c>
      <c r="N324" s="148" t="s">
        <v>36</v>
      </c>
      <c r="P324" s="149">
        <f t="shared" si="31"/>
        <v>0</v>
      </c>
      <c r="Q324" s="149">
        <v>0</v>
      </c>
      <c r="R324" s="149">
        <f t="shared" si="32"/>
        <v>0</v>
      </c>
      <c r="S324" s="149">
        <v>0</v>
      </c>
      <c r="T324" s="150">
        <f t="shared" si="33"/>
        <v>0</v>
      </c>
      <c r="AR324" s="151" t="s">
        <v>127</v>
      </c>
      <c r="AT324" s="151" t="s">
        <v>123</v>
      </c>
      <c r="AU324" s="151" t="s">
        <v>79</v>
      </c>
      <c r="AY324" s="16" t="s">
        <v>120</v>
      </c>
      <c r="BE324" s="152">
        <f t="shared" si="34"/>
        <v>0</v>
      </c>
      <c r="BF324" s="152">
        <f t="shared" si="35"/>
        <v>0</v>
      </c>
      <c r="BG324" s="152">
        <f t="shared" si="36"/>
        <v>0</v>
      </c>
      <c r="BH324" s="152">
        <f t="shared" si="37"/>
        <v>0</v>
      </c>
      <c r="BI324" s="152">
        <f t="shared" si="38"/>
        <v>0</v>
      </c>
      <c r="BJ324" s="16" t="s">
        <v>79</v>
      </c>
      <c r="BK324" s="152">
        <f t="shared" si="39"/>
        <v>0</v>
      </c>
      <c r="BL324" s="16" t="s">
        <v>127</v>
      </c>
      <c r="BM324" s="151" t="s">
        <v>628</v>
      </c>
    </row>
    <row r="325" spans="2:65" s="1" customFormat="1" ht="16.5" customHeight="1">
      <c r="B325" s="138"/>
      <c r="C325" s="153" t="s">
        <v>629</v>
      </c>
      <c r="D325" s="153" t="s">
        <v>148</v>
      </c>
      <c r="E325" s="154" t="s">
        <v>630</v>
      </c>
      <c r="F325" s="155" t="s">
        <v>631</v>
      </c>
      <c r="G325" s="156" t="s">
        <v>135</v>
      </c>
      <c r="H325" s="157">
        <v>60</v>
      </c>
      <c r="I325" s="158"/>
      <c r="J325" s="159">
        <f t="shared" si="30"/>
        <v>0</v>
      </c>
      <c r="K325" s="160"/>
      <c r="L325" s="161"/>
      <c r="M325" s="162" t="s">
        <v>1</v>
      </c>
      <c r="N325" s="163" t="s">
        <v>36</v>
      </c>
      <c r="P325" s="149">
        <f t="shared" si="31"/>
        <v>0</v>
      </c>
      <c r="Q325" s="149">
        <v>0</v>
      </c>
      <c r="R325" s="149">
        <f t="shared" si="32"/>
        <v>0</v>
      </c>
      <c r="S325" s="149">
        <v>0</v>
      </c>
      <c r="T325" s="150">
        <f t="shared" si="33"/>
        <v>0</v>
      </c>
      <c r="AR325" s="151" t="s">
        <v>151</v>
      </c>
      <c r="AT325" s="151" t="s">
        <v>148</v>
      </c>
      <c r="AU325" s="151" t="s">
        <v>79</v>
      </c>
      <c r="AY325" s="16" t="s">
        <v>120</v>
      </c>
      <c r="BE325" s="152">
        <f t="shared" si="34"/>
        <v>0</v>
      </c>
      <c r="BF325" s="152">
        <f t="shared" si="35"/>
        <v>0</v>
      </c>
      <c r="BG325" s="152">
        <f t="shared" si="36"/>
        <v>0</v>
      </c>
      <c r="BH325" s="152">
        <f t="shared" si="37"/>
        <v>0</v>
      </c>
      <c r="BI325" s="152">
        <f t="shared" si="38"/>
        <v>0</v>
      </c>
      <c r="BJ325" s="16" t="s">
        <v>79</v>
      </c>
      <c r="BK325" s="152">
        <f t="shared" si="39"/>
        <v>0</v>
      </c>
      <c r="BL325" s="16" t="s">
        <v>127</v>
      </c>
      <c r="BM325" s="151" t="s">
        <v>632</v>
      </c>
    </row>
    <row r="326" spans="2:65" s="1" customFormat="1" ht="16.5" customHeight="1">
      <c r="B326" s="138"/>
      <c r="C326" s="139" t="s">
        <v>633</v>
      </c>
      <c r="D326" s="139" t="s">
        <v>123</v>
      </c>
      <c r="E326" s="140" t="s">
        <v>634</v>
      </c>
      <c r="F326" s="141" t="s">
        <v>635</v>
      </c>
      <c r="G326" s="142" t="s">
        <v>135</v>
      </c>
      <c r="H326" s="143">
        <v>60</v>
      </c>
      <c r="I326" s="144"/>
      <c r="J326" s="145">
        <f t="shared" si="30"/>
        <v>0</v>
      </c>
      <c r="K326" s="146"/>
      <c r="L326" s="31"/>
      <c r="M326" s="147" t="s">
        <v>1</v>
      </c>
      <c r="N326" s="148" t="s">
        <v>36</v>
      </c>
      <c r="P326" s="149">
        <f t="shared" si="31"/>
        <v>0</v>
      </c>
      <c r="Q326" s="149">
        <v>0</v>
      </c>
      <c r="R326" s="149">
        <f t="shared" si="32"/>
        <v>0</v>
      </c>
      <c r="S326" s="149">
        <v>0</v>
      </c>
      <c r="T326" s="150">
        <f t="shared" si="33"/>
        <v>0</v>
      </c>
      <c r="AR326" s="151" t="s">
        <v>127</v>
      </c>
      <c r="AT326" s="151" t="s">
        <v>123</v>
      </c>
      <c r="AU326" s="151" t="s">
        <v>79</v>
      </c>
      <c r="AY326" s="16" t="s">
        <v>120</v>
      </c>
      <c r="BE326" s="152">
        <f t="shared" si="34"/>
        <v>0</v>
      </c>
      <c r="BF326" s="152">
        <f t="shared" si="35"/>
        <v>0</v>
      </c>
      <c r="BG326" s="152">
        <f t="shared" si="36"/>
        <v>0</v>
      </c>
      <c r="BH326" s="152">
        <f t="shared" si="37"/>
        <v>0</v>
      </c>
      <c r="BI326" s="152">
        <f t="shared" si="38"/>
        <v>0</v>
      </c>
      <c r="BJ326" s="16" t="s">
        <v>79</v>
      </c>
      <c r="BK326" s="152">
        <f t="shared" si="39"/>
        <v>0</v>
      </c>
      <c r="BL326" s="16" t="s">
        <v>127</v>
      </c>
      <c r="BM326" s="151" t="s">
        <v>636</v>
      </c>
    </row>
    <row r="327" spans="2:65" s="1" customFormat="1" ht="16.5" customHeight="1">
      <c r="B327" s="138"/>
      <c r="C327" s="153" t="s">
        <v>637</v>
      </c>
      <c r="D327" s="153" t="s">
        <v>148</v>
      </c>
      <c r="E327" s="154" t="s">
        <v>638</v>
      </c>
      <c r="F327" s="155" t="s">
        <v>639</v>
      </c>
      <c r="G327" s="156" t="s">
        <v>135</v>
      </c>
      <c r="H327" s="157">
        <v>5</v>
      </c>
      <c r="I327" s="158"/>
      <c r="J327" s="159">
        <f t="shared" si="30"/>
        <v>0</v>
      </c>
      <c r="K327" s="160"/>
      <c r="L327" s="161"/>
      <c r="M327" s="162" t="s">
        <v>1</v>
      </c>
      <c r="N327" s="163" t="s">
        <v>36</v>
      </c>
      <c r="P327" s="149">
        <f t="shared" si="31"/>
        <v>0</v>
      </c>
      <c r="Q327" s="149">
        <v>0</v>
      </c>
      <c r="R327" s="149">
        <f t="shared" si="32"/>
        <v>0</v>
      </c>
      <c r="S327" s="149">
        <v>0</v>
      </c>
      <c r="T327" s="150">
        <f t="shared" si="33"/>
        <v>0</v>
      </c>
      <c r="AR327" s="151" t="s">
        <v>151</v>
      </c>
      <c r="AT327" s="151" t="s">
        <v>148</v>
      </c>
      <c r="AU327" s="151" t="s">
        <v>79</v>
      </c>
      <c r="AY327" s="16" t="s">
        <v>120</v>
      </c>
      <c r="BE327" s="152">
        <f t="shared" si="34"/>
        <v>0</v>
      </c>
      <c r="BF327" s="152">
        <f t="shared" si="35"/>
        <v>0</v>
      </c>
      <c r="BG327" s="152">
        <f t="shared" si="36"/>
        <v>0</v>
      </c>
      <c r="BH327" s="152">
        <f t="shared" si="37"/>
        <v>0</v>
      </c>
      <c r="BI327" s="152">
        <f t="shared" si="38"/>
        <v>0</v>
      </c>
      <c r="BJ327" s="16" t="s">
        <v>79</v>
      </c>
      <c r="BK327" s="152">
        <f t="shared" si="39"/>
        <v>0</v>
      </c>
      <c r="BL327" s="16" t="s">
        <v>127</v>
      </c>
      <c r="BM327" s="151" t="s">
        <v>640</v>
      </c>
    </row>
    <row r="328" spans="2:65" s="1" customFormat="1" ht="16.5" customHeight="1">
      <c r="B328" s="138"/>
      <c r="C328" s="139" t="s">
        <v>641</v>
      </c>
      <c r="D328" s="139" t="s">
        <v>123</v>
      </c>
      <c r="E328" s="140" t="s">
        <v>642</v>
      </c>
      <c r="F328" s="141" t="s">
        <v>643</v>
      </c>
      <c r="G328" s="142" t="s">
        <v>135</v>
      </c>
      <c r="H328" s="143">
        <v>5</v>
      </c>
      <c r="I328" s="144"/>
      <c r="J328" s="145">
        <f t="shared" si="30"/>
        <v>0</v>
      </c>
      <c r="K328" s="146"/>
      <c r="L328" s="31"/>
      <c r="M328" s="147" t="s">
        <v>1</v>
      </c>
      <c r="N328" s="148" t="s">
        <v>36</v>
      </c>
      <c r="P328" s="149">
        <f t="shared" si="31"/>
        <v>0</v>
      </c>
      <c r="Q328" s="149">
        <v>0</v>
      </c>
      <c r="R328" s="149">
        <f t="shared" si="32"/>
        <v>0</v>
      </c>
      <c r="S328" s="149">
        <v>0</v>
      </c>
      <c r="T328" s="150">
        <f t="shared" si="33"/>
        <v>0</v>
      </c>
      <c r="AR328" s="151" t="s">
        <v>127</v>
      </c>
      <c r="AT328" s="151" t="s">
        <v>123</v>
      </c>
      <c r="AU328" s="151" t="s">
        <v>79</v>
      </c>
      <c r="AY328" s="16" t="s">
        <v>120</v>
      </c>
      <c r="BE328" s="152">
        <f t="shared" si="34"/>
        <v>0</v>
      </c>
      <c r="BF328" s="152">
        <f t="shared" si="35"/>
        <v>0</v>
      </c>
      <c r="BG328" s="152">
        <f t="shared" si="36"/>
        <v>0</v>
      </c>
      <c r="BH328" s="152">
        <f t="shared" si="37"/>
        <v>0</v>
      </c>
      <c r="BI328" s="152">
        <f t="shared" si="38"/>
        <v>0</v>
      </c>
      <c r="BJ328" s="16" t="s">
        <v>79</v>
      </c>
      <c r="BK328" s="152">
        <f t="shared" si="39"/>
        <v>0</v>
      </c>
      <c r="BL328" s="16" t="s">
        <v>127</v>
      </c>
      <c r="BM328" s="151" t="s">
        <v>644</v>
      </c>
    </row>
    <row r="329" spans="2:65" s="1" customFormat="1" ht="16.5" customHeight="1">
      <c r="B329" s="138"/>
      <c r="C329" s="153" t="s">
        <v>645</v>
      </c>
      <c r="D329" s="153" t="s">
        <v>148</v>
      </c>
      <c r="E329" s="154" t="s">
        <v>646</v>
      </c>
      <c r="F329" s="155" t="s">
        <v>647</v>
      </c>
      <c r="G329" s="156" t="s">
        <v>135</v>
      </c>
      <c r="H329" s="157">
        <v>15</v>
      </c>
      <c r="I329" s="158"/>
      <c r="J329" s="159">
        <f t="shared" si="30"/>
        <v>0</v>
      </c>
      <c r="K329" s="160"/>
      <c r="L329" s="161"/>
      <c r="M329" s="162" t="s">
        <v>1</v>
      </c>
      <c r="N329" s="163" t="s">
        <v>36</v>
      </c>
      <c r="P329" s="149">
        <f t="shared" si="31"/>
        <v>0</v>
      </c>
      <c r="Q329" s="149">
        <v>0</v>
      </c>
      <c r="R329" s="149">
        <f t="shared" si="32"/>
        <v>0</v>
      </c>
      <c r="S329" s="149">
        <v>0</v>
      </c>
      <c r="T329" s="150">
        <f t="shared" si="33"/>
        <v>0</v>
      </c>
      <c r="AR329" s="151" t="s">
        <v>151</v>
      </c>
      <c r="AT329" s="151" t="s">
        <v>148</v>
      </c>
      <c r="AU329" s="151" t="s">
        <v>79</v>
      </c>
      <c r="AY329" s="16" t="s">
        <v>120</v>
      </c>
      <c r="BE329" s="152">
        <f t="shared" si="34"/>
        <v>0</v>
      </c>
      <c r="BF329" s="152">
        <f t="shared" si="35"/>
        <v>0</v>
      </c>
      <c r="BG329" s="152">
        <f t="shared" si="36"/>
        <v>0</v>
      </c>
      <c r="BH329" s="152">
        <f t="shared" si="37"/>
        <v>0</v>
      </c>
      <c r="BI329" s="152">
        <f t="shared" si="38"/>
        <v>0</v>
      </c>
      <c r="BJ329" s="16" t="s">
        <v>79</v>
      </c>
      <c r="BK329" s="152">
        <f t="shared" si="39"/>
        <v>0</v>
      </c>
      <c r="BL329" s="16" t="s">
        <v>127</v>
      </c>
      <c r="BM329" s="151" t="s">
        <v>648</v>
      </c>
    </row>
    <row r="330" spans="2:65" s="1" customFormat="1" ht="16.5" customHeight="1">
      <c r="B330" s="138"/>
      <c r="C330" s="139" t="s">
        <v>649</v>
      </c>
      <c r="D330" s="139" t="s">
        <v>123</v>
      </c>
      <c r="E330" s="140" t="s">
        <v>650</v>
      </c>
      <c r="F330" s="141" t="s">
        <v>651</v>
      </c>
      <c r="G330" s="142" t="s">
        <v>135</v>
      </c>
      <c r="H330" s="143">
        <v>15</v>
      </c>
      <c r="I330" s="144"/>
      <c r="J330" s="145">
        <f t="shared" si="30"/>
        <v>0</v>
      </c>
      <c r="K330" s="146"/>
      <c r="L330" s="31"/>
      <c r="M330" s="147" t="s">
        <v>1</v>
      </c>
      <c r="N330" s="148" t="s">
        <v>36</v>
      </c>
      <c r="P330" s="149">
        <f t="shared" si="31"/>
        <v>0</v>
      </c>
      <c r="Q330" s="149">
        <v>0</v>
      </c>
      <c r="R330" s="149">
        <f t="shared" si="32"/>
        <v>0</v>
      </c>
      <c r="S330" s="149">
        <v>0</v>
      </c>
      <c r="T330" s="150">
        <f t="shared" si="33"/>
        <v>0</v>
      </c>
      <c r="AR330" s="151" t="s">
        <v>127</v>
      </c>
      <c r="AT330" s="151" t="s">
        <v>123</v>
      </c>
      <c r="AU330" s="151" t="s">
        <v>79</v>
      </c>
      <c r="AY330" s="16" t="s">
        <v>120</v>
      </c>
      <c r="BE330" s="152">
        <f t="shared" si="34"/>
        <v>0</v>
      </c>
      <c r="BF330" s="152">
        <f t="shared" si="35"/>
        <v>0</v>
      </c>
      <c r="BG330" s="152">
        <f t="shared" si="36"/>
        <v>0</v>
      </c>
      <c r="BH330" s="152">
        <f t="shared" si="37"/>
        <v>0</v>
      </c>
      <c r="BI330" s="152">
        <f t="shared" si="38"/>
        <v>0</v>
      </c>
      <c r="BJ330" s="16" t="s">
        <v>79</v>
      </c>
      <c r="BK330" s="152">
        <f t="shared" si="39"/>
        <v>0</v>
      </c>
      <c r="BL330" s="16" t="s">
        <v>127</v>
      </c>
      <c r="BM330" s="151" t="s">
        <v>652</v>
      </c>
    </row>
    <row r="331" spans="2:65" s="1" customFormat="1" ht="16.5" customHeight="1">
      <c r="B331" s="138"/>
      <c r="C331" s="153" t="s">
        <v>653</v>
      </c>
      <c r="D331" s="153" t="s">
        <v>148</v>
      </c>
      <c r="E331" s="154" t="s">
        <v>654</v>
      </c>
      <c r="F331" s="155" t="s">
        <v>655</v>
      </c>
      <c r="G331" s="156" t="s">
        <v>126</v>
      </c>
      <c r="H331" s="157">
        <v>10</v>
      </c>
      <c r="I331" s="158"/>
      <c r="J331" s="159">
        <f t="shared" si="30"/>
        <v>0</v>
      </c>
      <c r="K331" s="160"/>
      <c r="L331" s="161"/>
      <c r="M331" s="162" t="s">
        <v>1</v>
      </c>
      <c r="N331" s="163" t="s">
        <v>36</v>
      </c>
      <c r="P331" s="149">
        <f t="shared" si="31"/>
        <v>0</v>
      </c>
      <c r="Q331" s="149">
        <v>0</v>
      </c>
      <c r="R331" s="149">
        <f t="shared" si="32"/>
        <v>0</v>
      </c>
      <c r="S331" s="149">
        <v>0</v>
      </c>
      <c r="T331" s="150">
        <f t="shared" si="33"/>
        <v>0</v>
      </c>
      <c r="AR331" s="151" t="s">
        <v>151</v>
      </c>
      <c r="AT331" s="151" t="s">
        <v>148</v>
      </c>
      <c r="AU331" s="151" t="s">
        <v>79</v>
      </c>
      <c r="AY331" s="16" t="s">
        <v>120</v>
      </c>
      <c r="BE331" s="152">
        <f t="shared" si="34"/>
        <v>0</v>
      </c>
      <c r="BF331" s="152">
        <f t="shared" si="35"/>
        <v>0</v>
      </c>
      <c r="BG331" s="152">
        <f t="shared" si="36"/>
        <v>0</v>
      </c>
      <c r="BH331" s="152">
        <f t="shared" si="37"/>
        <v>0</v>
      </c>
      <c r="BI331" s="152">
        <f t="shared" si="38"/>
        <v>0</v>
      </c>
      <c r="BJ331" s="16" t="s">
        <v>79</v>
      </c>
      <c r="BK331" s="152">
        <f t="shared" si="39"/>
        <v>0</v>
      </c>
      <c r="BL331" s="16" t="s">
        <v>127</v>
      </c>
      <c r="BM331" s="151" t="s">
        <v>656</v>
      </c>
    </row>
    <row r="332" spans="2:65" s="1" customFormat="1" ht="16.5" customHeight="1">
      <c r="B332" s="138"/>
      <c r="C332" s="139" t="s">
        <v>657</v>
      </c>
      <c r="D332" s="139" t="s">
        <v>123</v>
      </c>
      <c r="E332" s="140" t="s">
        <v>658</v>
      </c>
      <c r="F332" s="141" t="s">
        <v>659</v>
      </c>
      <c r="G332" s="142" t="s">
        <v>126</v>
      </c>
      <c r="H332" s="143">
        <v>25</v>
      </c>
      <c r="I332" s="144"/>
      <c r="J332" s="145">
        <f t="shared" si="30"/>
        <v>0</v>
      </c>
      <c r="K332" s="146"/>
      <c r="L332" s="31"/>
      <c r="M332" s="147" t="s">
        <v>1</v>
      </c>
      <c r="N332" s="148" t="s">
        <v>36</v>
      </c>
      <c r="P332" s="149">
        <f t="shared" si="31"/>
        <v>0</v>
      </c>
      <c r="Q332" s="149">
        <v>0</v>
      </c>
      <c r="R332" s="149">
        <f t="shared" si="32"/>
        <v>0</v>
      </c>
      <c r="S332" s="149">
        <v>0</v>
      </c>
      <c r="T332" s="150">
        <f t="shared" si="33"/>
        <v>0</v>
      </c>
      <c r="AR332" s="151" t="s">
        <v>127</v>
      </c>
      <c r="AT332" s="151" t="s">
        <v>123</v>
      </c>
      <c r="AU332" s="151" t="s">
        <v>79</v>
      </c>
      <c r="AY332" s="16" t="s">
        <v>120</v>
      </c>
      <c r="BE332" s="152">
        <f t="shared" si="34"/>
        <v>0</v>
      </c>
      <c r="BF332" s="152">
        <f t="shared" si="35"/>
        <v>0</v>
      </c>
      <c r="BG332" s="152">
        <f t="shared" si="36"/>
        <v>0</v>
      </c>
      <c r="BH332" s="152">
        <f t="shared" si="37"/>
        <v>0</v>
      </c>
      <c r="BI332" s="152">
        <f t="shared" si="38"/>
        <v>0</v>
      </c>
      <c r="BJ332" s="16" t="s">
        <v>79</v>
      </c>
      <c r="BK332" s="152">
        <f t="shared" si="39"/>
        <v>0</v>
      </c>
      <c r="BL332" s="16" t="s">
        <v>127</v>
      </c>
      <c r="BM332" s="151" t="s">
        <v>660</v>
      </c>
    </row>
    <row r="333" spans="2:65" s="1" customFormat="1" ht="16.5" customHeight="1">
      <c r="B333" s="138"/>
      <c r="C333" s="153" t="s">
        <v>661</v>
      </c>
      <c r="D333" s="153" t="s">
        <v>148</v>
      </c>
      <c r="E333" s="154" t="s">
        <v>662</v>
      </c>
      <c r="F333" s="155" t="s">
        <v>663</v>
      </c>
      <c r="G333" s="156" t="s">
        <v>126</v>
      </c>
      <c r="H333" s="157">
        <v>10</v>
      </c>
      <c r="I333" s="158"/>
      <c r="J333" s="159">
        <f t="shared" si="30"/>
        <v>0</v>
      </c>
      <c r="K333" s="160"/>
      <c r="L333" s="161"/>
      <c r="M333" s="162" t="s">
        <v>1</v>
      </c>
      <c r="N333" s="163" t="s">
        <v>36</v>
      </c>
      <c r="P333" s="149">
        <f t="shared" si="31"/>
        <v>0</v>
      </c>
      <c r="Q333" s="149">
        <v>0</v>
      </c>
      <c r="R333" s="149">
        <f t="shared" si="32"/>
        <v>0</v>
      </c>
      <c r="S333" s="149">
        <v>0</v>
      </c>
      <c r="T333" s="150">
        <f t="shared" si="33"/>
        <v>0</v>
      </c>
      <c r="AR333" s="151" t="s">
        <v>151</v>
      </c>
      <c r="AT333" s="151" t="s">
        <v>148</v>
      </c>
      <c r="AU333" s="151" t="s">
        <v>79</v>
      </c>
      <c r="AY333" s="16" t="s">
        <v>120</v>
      </c>
      <c r="BE333" s="152">
        <f t="shared" si="34"/>
        <v>0</v>
      </c>
      <c r="BF333" s="152">
        <f t="shared" si="35"/>
        <v>0</v>
      </c>
      <c r="BG333" s="152">
        <f t="shared" si="36"/>
        <v>0</v>
      </c>
      <c r="BH333" s="152">
        <f t="shared" si="37"/>
        <v>0</v>
      </c>
      <c r="BI333" s="152">
        <f t="shared" si="38"/>
        <v>0</v>
      </c>
      <c r="BJ333" s="16" t="s">
        <v>79</v>
      </c>
      <c r="BK333" s="152">
        <f t="shared" si="39"/>
        <v>0</v>
      </c>
      <c r="BL333" s="16" t="s">
        <v>127</v>
      </c>
      <c r="BM333" s="151" t="s">
        <v>664</v>
      </c>
    </row>
    <row r="334" spans="2:65" s="1" customFormat="1" ht="16.5" customHeight="1">
      <c r="B334" s="138"/>
      <c r="C334" s="139" t="s">
        <v>665</v>
      </c>
      <c r="D334" s="139" t="s">
        <v>123</v>
      </c>
      <c r="E334" s="140" t="s">
        <v>666</v>
      </c>
      <c r="F334" s="141" t="s">
        <v>667</v>
      </c>
      <c r="G334" s="142" t="s">
        <v>135</v>
      </c>
      <c r="H334" s="143">
        <v>40</v>
      </c>
      <c r="I334" s="144"/>
      <c r="J334" s="145">
        <f t="shared" si="30"/>
        <v>0</v>
      </c>
      <c r="K334" s="146"/>
      <c r="L334" s="31"/>
      <c r="M334" s="147" t="s">
        <v>1</v>
      </c>
      <c r="N334" s="148" t="s">
        <v>36</v>
      </c>
      <c r="P334" s="149">
        <f t="shared" si="31"/>
        <v>0</v>
      </c>
      <c r="Q334" s="149">
        <v>0</v>
      </c>
      <c r="R334" s="149">
        <f t="shared" si="32"/>
        <v>0</v>
      </c>
      <c r="S334" s="149">
        <v>0</v>
      </c>
      <c r="T334" s="150">
        <f t="shared" si="33"/>
        <v>0</v>
      </c>
      <c r="AR334" s="151" t="s">
        <v>127</v>
      </c>
      <c r="AT334" s="151" t="s">
        <v>123</v>
      </c>
      <c r="AU334" s="151" t="s">
        <v>79</v>
      </c>
      <c r="AY334" s="16" t="s">
        <v>120</v>
      </c>
      <c r="BE334" s="152">
        <f t="shared" si="34"/>
        <v>0</v>
      </c>
      <c r="BF334" s="152">
        <f t="shared" si="35"/>
        <v>0</v>
      </c>
      <c r="BG334" s="152">
        <f t="shared" si="36"/>
        <v>0</v>
      </c>
      <c r="BH334" s="152">
        <f t="shared" si="37"/>
        <v>0</v>
      </c>
      <c r="BI334" s="152">
        <f t="shared" si="38"/>
        <v>0</v>
      </c>
      <c r="BJ334" s="16" t="s">
        <v>79</v>
      </c>
      <c r="BK334" s="152">
        <f t="shared" si="39"/>
        <v>0</v>
      </c>
      <c r="BL334" s="16" t="s">
        <v>127</v>
      </c>
      <c r="BM334" s="151" t="s">
        <v>668</v>
      </c>
    </row>
    <row r="335" spans="2:65" s="1" customFormat="1" ht="16.5" customHeight="1">
      <c r="B335" s="138"/>
      <c r="C335" s="153" t="s">
        <v>669</v>
      </c>
      <c r="D335" s="153" t="s">
        <v>148</v>
      </c>
      <c r="E335" s="154" t="s">
        <v>670</v>
      </c>
      <c r="F335" s="155" t="s">
        <v>671</v>
      </c>
      <c r="G335" s="156" t="s">
        <v>126</v>
      </c>
      <c r="H335" s="157">
        <v>40</v>
      </c>
      <c r="I335" s="158"/>
      <c r="J335" s="159">
        <f t="shared" si="30"/>
        <v>0</v>
      </c>
      <c r="K335" s="160"/>
      <c r="L335" s="161"/>
      <c r="M335" s="162" t="s">
        <v>1</v>
      </c>
      <c r="N335" s="163" t="s">
        <v>36</v>
      </c>
      <c r="P335" s="149">
        <f t="shared" si="31"/>
        <v>0</v>
      </c>
      <c r="Q335" s="149">
        <v>0</v>
      </c>
      <c r="R335" s="149">
        <f t="shared" si="32"/>
        <v>0</v>
      </c>
      <c r="S335" s="149">
        <v>0</v>
      </c>
      <c r="T335" s="150">
        <f t="shared" si="33"/>
        <v>0</v>
      </c>
      <c r="AR335" s="151" t="s">
        <v>151</v>
      </c>
      <c r="AT335" s="151" t="s">
        <v>148</v>
      </c>
      <c r="AU335" s="151" t="s">
        <v>79</v>
      </c>
      <c r="AY335" s="16" t="s">
        <v>120</v>
      </c>
      <c r="BE335" s="152">
        <f t="shared" si="34"/>
        <v>0</v>
      </c>
      <c r="BF335" s="152">
        <f t="shared" si="35"/>
        <v>0</v>
      </c>
      <c r="BG335" s="152">
        <f t="shared" si="36"/>
        <v>0</v>
      </c>
      <c r="BH335" s="152">
        <f t="shared" si="37"/>
        <v>0</v>
      </c>
      <c r="BI335" s="152">
        <f t="shared" si="38"/>
        <v>0</v>
      </c>
      <c r="BJ335" s="16" t="s">
        <v>79</v>
      </c>
      <c r="BK335" s="152">
        <f t="shared" si="39"/>
        <v>0</v>
      </c>
      <c r="BL335" s="16" t="s">
        <v>127</v>
      </c>
      <c r="BM335" s="151" t="s">
        <v>672</v>
      </c>
    </row>
    <row r="336" spans="2:65" s="1" customFormat="1" ht="16.5" customHeight="1">
      <c r="B336" s="138"/>
      <c r="C336" s="139" t="s">
        <v>673</v>
      </c>
      <c r="D336" s="139" t="s">
        <v>123</v>
      </c>
      <c r="E336" s="140" t="s">
        <v>674</v>
      </c>
      <c r="F336" s="141" t="s">
        <v>675</v>
      </c>
      <c r="G336" s="142" t="s">
        <v>126</v>
      </c>
      <c r="H336" s="143">
        <v>25</v>
      </c>
      <c r="I336" s="144"/>
      <c r="J336" s="145">
        <f t="shared" si="30"/>
        <v>0</v>
      </c>
      <c r="K336" s="146"/>
      <c r="L336" s="31"/>
      <c r="M336" s="147" t="s">
        <v>1</v>
      </c>
      <c r="N336" s="148" t="s">
        <v>36</v>
      </c>
      <c r="P336" s="149">
        <f t="shared" si="31"/>
        <v>0</v>
      </c>
      <c r="Q336" s="149">
        <v>0</v>
      </c>
      <c r="R336" s="149">
        <f t="shared" si="32"/>
        <v>0</v>
      </c>
      <c r="S336" s="149">
        <v>0</v>
      </c>
      <c r="T336" s="150">
        <f t="shared" si="33"/>
        <v>0</v>
      </c>
      <c r="AR336" s="151" t="s">
        <v>127</v>
      </c>
      <c r="AT336" s="151" t="s">
        <v>123</v>
      </c>
      <c r="AU336" s="151" t="s">
        <v>79</v>
      </c>
      <c r="AY336" s="16" t="s">
        <v>120</v>
      </c>
      <c r="BE336" s="152">
        <f t="shared" si="34"/>
        <v>0</v>
      </c>
      <c r="BF336" s="152">
        <f t="shared" si="35"/>
        <v>0</v>
      </c>
      <c r="BG336" s="152">
        <f t="shared" si="36"/>
        <v>0</v>
      </c>
      <c r="BH336" s="152">
        <f t="shared" si="37"/>
        <v>0</v>
      </c>
      <c r="BI336" s="152">
        <f t="shared" si="38"/>
        <v>0</v>
      </c>
      <c r="BJ336" s="16" t="s">
        <v>79</v>
      </c>
      <c r="BK336" s="152">
        <f t="shared" si="39"/>
        <v>0</v>
      </c>
      <c r="BL336" s="16" t="s">
        <v>127</v>
      </c>
      <c r="BM336" s="151" t="s">
        <v>676</v>
      </c>
    </row>
    <row r="337" spans="2:65" s="1" customFormat="1" ht="16.5" customHeight="1">
      <c r="B337" s="138"/>
      <c r="C337" s="139" t="s">
        <v>677</v>
      </c>
      <c r="D337" s="139" t="s">
        <v>123</v>
      </c>
      <c r="E337" s="140" t="s">
        <v>678</v>
      </c>
      <c r="F337" s="141" t="s">
        <v>679</v>
      </c>
      <c r="G337" s="142" t="s">
        <v>135</v>
      </c>
      <c r="H337" s="143">
        <v>20</v>
      </c>
      <c r="I337" s="144"/>
      <c r="J337" s="145">
        <f t="shared" si="30"/>
        <v>0</v>
      </c>
      <c r="K337" s="146"/>
      <c r="L337" s="31"/>
      <c r="M337" s="147" t="s">
        <v>1</v>
      </c>
      <c r="N337" s="148" t="s">
        <v>36</v>
      </c>
      <c r="P337" s="149">
        <f t="shared" si="31"/>
        <v>0</v>
      </c>
      <c r="Q337" s="149">
        <v>0</v>
      </c>
      <c r="R337" s="149">
        <f t="shared" si="32"/>
        <v>0</v>
      </c>
      <c r="S337" s="149">
        <v>0</v>
      </c>
      <c r="T337" s="150">
        <f t="shared" si="33"/>
        <v>0</v>
      </c>
      <c r="AR337" s="151" t="s">
        <v>127</v>
      </c>
      <c r="AT337" s="151" t="s">
        <v>123</v>
      </c>
      <c r="AU337" s="151" t="s">
        <v>79</v>
      </c>
      <c r="AY337" s="16" t="s">
        <v>120</v>
      </c>
      <c r="BE337" s="152">
        <f t="shared" si="34"/>
        <v>0</v>
      </c>
      <c r="BF337" s="152">
        <f t="shared" si="35"/>
        <v>0</v>
      </c>
      <c r="BG337" s="152">
        <f t="shared" si="36"/>
        <v>0</v>
      </c>
      <c r="BH337" s="152">
        <f t="shared" si="37"/>
        <v>0</v>
      </c>
      <c r="BI337" s="152">
        <f t="shared" si="38"/>
        <v>0</v>
      </c>
      <c r="BJ337" s="16" t="s">
        <v>79</v>
      </c>
      <c r="BK337" s="152">
        <f t="shared" si="39"/>
        <v>0</v>
      </c>
      <c r="BL337" s="16" t="s">
        <v>127</v>
      </c>
      <c r="BM337" s="151" t="s">
        <v>680</v>
      </c>
    </row>
    <row r="338" spans="2:65" s="1" customFormat="1" ht="16.5" customHeight="1">
      <c r="B338" s="138"/>
      <c r="C338" s="139" t="s">
        <v>681</v>
      </c>
      <c r="D338" s="139" t="s">
        <v>123</v>
      </c>
      <c r="E338" s="140" t="s">
        <v>682</v>
      </c>
      <c r="F338" s="141" t="s">
        <v>683</v>
      </c>
      <c r="G338" s="142" t="s">
        <v>126</v>
      </c>
      <c r="H338" s="143">
        <v>40</v>
      </c>
      <c r="I338" s="144"/>
      <c r="J338" s="145">
        <f t="shared" si="30"/>
        <v>0</v>
      </c>
      <c r="K338" s="146"/>
      <c r="L338" s="31"/>
      <c r="M338" s="147" t="s">
        <v>1</v>
      </c>
      <c r="N338" s="148" t="s">
        <v>36</v>
      </c>
      <c r="P338" s="149">
        <f t="shared" si="31"/>
        <v>0</v>
      </c>
      <c r="Q338" s="149">
        <v>0</v>
      </c>
      <c r="R338" s="149">
        <f t="shared" si="32"/>
        <v>0</v>
      </c>
      <c r="S338" s="149">
        <v>0</v>
      </c>
      <c r="T338" s="150">
        <f t="shared" si="33"/>
        <v>0</v>
      </c>
      <c r="AR338" s="151" t="s">
        <v>127</v>
      </c>
      <c r="AT338" s="151" t="s">
        <v>123</v>
      </c>
      <c r="AU338" s="151" t="s">
        <v>79</v>
      </c>
      <c r="AY338" s="16" t="s">
        <v>120</v>
      </c>
      <c r="BE338" s="152">
        <f t="shared" si="34"/>
        <v>0</v>
      </c>
      <c r="BF338" s="152">
        <f t="shared" si="35"/>
        <v>0</v>
      </c>
      <c r="BG338" s="152">
        <f t="shared" si="36"/>
        <v>0</v>
      </c>
      <c r="BH338" s="152">
        <f t="shared" si="37"/>
        <v>0</v>
      </c>
      <c r="BI338" s="152">
        <f t="shared" si="38"/>
        <v>0</v>
      </c>
      <c r="BJ338" s="16" t="s">
        <v>79</v>
      </c>
      <c r="BK338" s="152">
        <f t="shared" si="39"/>
        <v>0</v>
      </c>
      <c r="BL338" s="16" t="s">
        <v>127</v>
      </c>
      <c r="BM338" s="151" t="s">
        <v>684</v>
      </c>
    </row>
    <row r="339" spans="2:65" s="1" customFormat="1" ht="16.5" customHeight="1">
      <c r="B339" s="138"/>
      <c r="C339" s="139" t="s">
        <v>685</v>
      </c>
      <c r="D339" s="139" t="s">
        <v>123</v>
      </c>
      <c r="E339" s="140" t="s">
        <v>686</v>
      </c>
      <c r="F339" s="141" t="s">
        <v>687</v>
      </c>
      <c r="G339" s="142" t="s">
        <v>135</v>
      </c>
      <c r="H339" s="143">
        <v>20</v>
      </c>
      <c r="I339" s="144"/>
      <c r="J339" s="145">
        <f t="shared" si="30"/>
        <v>0</v>
      </c>
      <c r="K339" s="146"/>
      <c r="L339" s="31"/>
      <c r="M339" s="147" t="s">
        <v>1</v>
      </c>
      <c r="N339" s="148" t="s">
        <v>36</v>
      </c>
      <c r="P339" s="149">
        <f t="shared" si="31"/>
        <v>0</v>
      </c>
      <c r="Q339" s="149">
        <v>0</v>
      </c>
      <c r="R339" s="149">
        <f t="shared" si="32"/>
        <v>0</v>
      </c>
      <c r="S339" s="149">
        <v>0</v>
      </c>
      <c r="T339" s="150">
        <f t="shared" si="33"/>
        <v>0</v>
      </c>
      <c r="AR339" s="151" t="s">
        <v>127</v>
      </c>
      <c r="AT339" s="151" t="s">
        <v>123</v>
      </c>
      <c r="AU339" s="151" t="s">
        <v>79</v>
      </c>
      <c r="AY339" s="16" t="s">
        <v>120</v>
      </c>
      <c r="BE339" s="152">
        <f t="shared" si="34"/>
        <v>0</v>
      </c>
      <c r="BF339" s="152">
        <f t="shared" si="35"/>
        <v>0</v>
      </c>
      <c r="BG339" s="152">
        <f t="shared" si="36"/>
        <v>0</v>
      </c>
      <c r="BH339" s="152">
        <f t="shared" si="37"/>
        <v>0</v>
      </c>
      <c r="BI339" s="152">
        <f t="shared" si="38"/>
        <v>0</v>
      </c>
      <c r="BJ339" s="16" t="s">
        <v>79</v>
      </c>
      <c r="BK339" s="152">
        <f t="shared" si="39"/>
        <v>0</v>
      </c>
      <c r="BL339" s="16" t="s">
        <v>127</v>
      </c>
      <c r="BM339" s="151" t="s">
        <v>688</v>
      </c>
    </row>
    <row r="340" spans="2:65" s="1" customFormat="1" ht="16.5" customHeight="1">
      <c r="B340" s="138"/>
      <c r="C340" s="153" t="s">
        <v>689</v>
      </c>
      <c r="D340" s="153" t="s">
        <v>148</v>
      </c>
      <c r="E340" s="154" t="s">
        <v>690</v>
      </c>
      <c r="F340" s="155" t="s">
        <v>691</v>
      </c>
      <c r="G340" s="156" t="s">
        <v>126</v>
      </c>
      <c r="H340" s="157">
        <v>10</v>
      </c>
      <c r="I340" s="158"/>
      <c r="J340" s="159">
        <f t="shared" si="30"/>
        <v>0</v>
      </c>
      <c r="K340" s="160"/>
      <c r="L340" s="161"/>
      <c r="M340" s="162" t="s">
        <v>1</v>
      </c>
      <c r="N340" s="163" t="s">
        <v>36</v>
      </c>
      <c r="P340" s="149">
        <f t="shared" si="31"/>
        <v>0</v>
      </c>
      <c r="Q340" s="149">
        <v>0</v>
      </c>
      <c r="R340" s="149">
        <f t="shared" si="32"/>
        <v>0</v>
      </c>
      <c r="S340" s="149">
        <v>0</v>
      </c>
      <c r="T340" s="150">
        <f t="shared" si="33"/>
        <v>0</v>
      </c>
      <c r="AR340" s="151" t="s">
        <v>151</v>
      </c>
      <c r="AT340" s="151" t="s">
        <v>148</v>
      </c>
      <c r="AU340" s="151" t="s">
        <v>79</v>
      </c>
      <c r="AY340" s="16" t="s">
        <v>120</v>
      </c>
      <c r="BE340" s="152">
        <f t="shared" si="34"/>
        <v>0</v>
      </c>
      <c r="BF340" s="152">
        <f t="shared" si="35"/>
        <v>0</v>
      </c>
      <c r="BG340" s="152">
        <f t="shared" si="36"/>
        <v>0</v>
      </c>
      <c r="BH340" s="152">
        <f t="shared" si="37"/>
        <v>0</v>
      </c>
      <c r="BI340" s="152">
        <f t="shared" si="38"/>
        <v>0</v>
      </c>
      <c r="BJ340" s="16" t="s">
        <v>79</v>
      </c>
      <c r="BK340" s="152">
        <f t="shared" si="39"/>
        <v>0</v>
      </c>
      <c r="BL340" s="16" t="s">
        <v>127</v>
      </c>
      <c r="BM340" s="151" t="s">
        <v>692</v>
      </c>
    </row>
    <row r="341" spans="2:65" s="1" customFormat="1" ht="16.5" customHeight="1">
      <c r="B341" s="138"/>
      <c r="C341" s="139" t="s">
        <v>693</v>
      </c>
      <c r="D341" s="139" t="s">
        <v>123</v>
      </c>
      <c r="E341" s="140" t="s">
        <v>694</v>
      </c>
      <c r="F341" s="141" t="s">
        <v>695</v>
      </c>
      <c r="G341" s="142" t="s">
        <v>126</v>
      </c>
      <c r="H341" s="143">
        <v>10</v>
      </c>
      <c r="I341" s="144"/>
      <c r="J341" s="145">
        <f t="shared" si="30"/>
        <v>0</v>
      </c>
      <c r="K341" s="146"/>
      <c r="L341" s="31"/>
      <c r="M341" s="147" t="s">
        <v>1</v>
      </c>
      <c r="N341" s="148" t="s">
        <v>36</v>
      </c>
      <c r="P341" s="149">
        <f t="shared" si="31"/>
        <v>0</v>
      </c>
      <c r="Q341" s="149">
        <v>0</v>
      </c>
      <c r="R341" s="149">
        <f t="shared" si="32"/>
        <v>0</v>
      </c>
      <c r="S341" s="149">
        <v>0</v>
      </c>
      <c r="T341" s="150">
        <f t="shared" si="33"/>
        <v>0</v>
      </c>
      <c r="AR341" s="151" t="s">
        <v>127</v>
      </c>
      <c r="AT341" s="151" t="s">
        <v>123</v>
      </c>
      <c r="AU341" s="151" t="s">
        <v>79</v>
      </c>
      <c r="AY341" s="16" t="s">
        <v>120</v>
      </c>
      <c r="BE341" s="152">
        <f t="shared" si="34"/>
        <v>0</v>
      </c>
      <c r="BF341" s="152">
        <f t="shared" si="35"/>
        <v>0</v>
      </c>
      <c r="BG341" s="152">
        <f t="shared" si="36"/>
        <v>0</v>
      </c>
      <c r="BH341" s="152">
        <f t="shared" si="37"/>
        <v>0</v>
      </c>
      <c r="BI341" s="152">
        <f t="shared" si="38"/>
        <v>0</v>
      </c>
      <c r="BJ341" s="16" t="s">
        <v>79</v>
      </c>
      <c r="BK341" s="152">
        <f t="shared" si="39"/>
        <v>0</v>
      </c>
      <c r="BL341" s="16" t="s">
        <v>127</v>
      </c>
      <c r="BM341" s="151" t="s">
        <v>696</v>
      </c>
    </row>
    <row r="342" spans="2:65" s="1" customFormat="1" ht="16.5" customHeight="1">
      <c r="B342" s="138"/>
      <c r="C342" s="153" t="s">
        <v>697</v>
      </c>
      <c r="D342" s="153" t="s">
        <v>148</v>
      </c>
      <c r="E342" s="154" t="s">
        <v>698</v>
      </c>
      <c r="F342" s="155" t="s">
        <v>699</v>
      </c>
      <c r="G342" s="156" t="s">
        <v>126</v>
      </c>
      <c r="H342" s="157">
        <v>2</v>
      </c>
      <c r="I342" s="158"/>
      <c r="J342" s="159">
        <f t="shared" si="30"/>
        <v>0</v>
      </c>
      <c r="K342" s="160"/>
      <c r="L342" s="161"/>
      <c r="M342" s="162" t="s">
        <v>1</v>
      </c>
      <c r="N342" s="163" t="s">
        <v>36</v>
      </c>
      <c r="P342" s="149">
        <f t="shared" si="31"/>
        <v>0</v>
      </c>
      <c r="Q342" s="149">
        <v>0</v>
      </c>
      <c r="R342" s="149">
        <f t="shared" si="32"/>
        <v>0</v>
      </c>
      <c r="S342" s="149">
        <v>0</v>
      </c>
      <c r="T342" s="150">
        <f t="shared" si="33"/>
        <v>0</v>
      </c>
      <c r="AR342" s="151" t="s">
        <v>151</v>
      </c>
      <c r="AT342" s="151" t="s">
        <v>148</v>
      </c>
      <c r="AU342" s="151" t="s">
        <v>79</v>
      </c>
      <c r="AY342" s="16" t="s">
        <v>120</v>
      </c>
      <c r="BE342" s="152">
        <f t="shared" si="34"/>
        <v>0</v>
      </c>
      <c r="BF342" s="152">
        <f t="shared" si="35"/>
        <v>0</v>
      </c>
      <c r="BG342" s="152">
        <f t="shared" si="36"/>
        <v>0</v>
      </c>
      <c r="BH342" s="152">
        <f t="shared" si="37"/>
        <v>0</v>
      </c>
      <c r="BI342" s="152">
        <f t="shared" si="38"/>
        <v>0</v>
      </c>
      <c r="BJ342" s="16" t="s">
        <v>79</v>
      </c>
      <c r="BK342" s="152">
        <f t="shared" si="39"/>
        <v>0</v>
      </c>
      <c r="BL342" s="16" t="s">
        <v>127</v>
      </c>
      <c r="BM342" s="151" t="s">
        <v>700</v>
      </c>
    </row>
    <row r="343" spans="2:65" s="1" customFormat="1" ht="16.5" customHeight="1">
      <c r="B343" s="138"/>
      <c r="C343" s="139" t="s">
        <v>701</v>
      </c>
      <c r="D343" s="139" t="s">
        <v>123</v>
      </c>
      <c r="E343" s="140" t="s">
        <v>702</v>
      </c>
      <c r="F343" s="141" t="s">
        <v>703</v>
      </c>
      <c r="G343" s="142" t="s">
        <v>126</v>
      </c>
      <c r="H343" s="143">
        <v>2</v>
      </c>
      <c r="I343" s="144"/>
      <c r="J343" s="145">
        <f t="shared" si="30"/>
        <v>0</v>
      </c>
      <c r="K343" s="146"/>
      <c r="L343" s="31"/>
      <c r="M343" s="147" t="s">
        <v>1</v>
      </c>
      <c r="N343" s="148" t="s">
        <v>36</v>
      </c>
      <c r="P343" s="149">
        <f t="shared" si="31"/>
        <v>0</v>
      </c>
      <c r="Q343" s="149">
        <v>0</v>
      </c>
      <c r="R343" s="149">
        <f t="shared" si="32"/>
        <v>0</v>
      </c>
      <c r="S343" s="149">
        <v>0</v>
      </c>
      <c r="T343" s="150">
        <f t="shared" si="33"/>
        <v>0</v>
      </c>
      <c r="AR343" s="151" t="s">
        <v>127</v>
      </c>
      <c r="AT343" s="151" t="s">
        <v>123</v>
      </c>
      <c r="AU343" s="151" t="s">
        <v>79</v>
      </c>
      <c r="AY343" s="16" t="s">
        <v>120</v>
      </c>
      <c r="BE343" s="152">
        <f t="shared" si="34"/>
        <v>0</v>
      </c>
      <c r="BF343" s="152">
        <f t="shared" si="35"/>
        <v>0</v>
      </c>
      <c r="BG343" s="152">
        <f t="shared" si="36"/>
        <v>0</v>
      </c>
      <c r="BH343" s="152">
        <f t="shared" si="37"/>
        <v>0</v>
      </c>
      <c r="BI343" s="152">
        <f t="shared" si="38"/>
        <v>0</v>
      </c>
      <c r="BJ343" s="16" t="s">
        <v>79</v>
      </c>
      <c r="BK343" s="152">
        <f t="shared" si="39"/>
        <v>0</v>
      </c>
      <c r="BL343" s="16" t="s">
        <v>127</v>
      </c>
      <c r="BM343" s="151" t="s">
        <v>704</v>
      </c>
    </row>
    <row r="344" spans="2:65" s="1" customFormat="1" ht="16.5" customHeight="1">
      <c r="B344" s="138"/>
      <c r="C344" s="153" t="s">
        <v>705</v>
      </c>
      <c r="D344" s="153" t="s">
        <v>148</v>
      </c>
      <c r="E344" s="154" t="s">
        <v>706</v>
      </c>
      <c r="F344" s="155" t="s">
        <v>707</v>
      </c>
      <c r="G344" s="156" t="s">
        <v>126</v>
      </c>
      <c r="H344" s="157">
        <v>4</v>
      </c>
      <c r="I344" s="158"/>
      <c r="J344" s="159">
        <f t="shared" si="30"/>
        <v>0</v>
      </c>
      <c r="K344" s="160"/>
      <c r="L344" s="161"/>
      <c r="M344" s="162" t="s">
        <v>1</v>
      </c>
      <c r="N344" s="163" t="s">
        <v>36</v>
      </c>
      <c r="P344" s="149">
        <f t="shared" si="31"/>
        <v>0</v>
      </c>
      <c r="Q344" s="149">
        <v>0</v>
      </c>
      <c r="R344" s="149">
        <f t="shared" si="32"/>
        <v>0</v>
      </c>
      <c r="S344" s="149">
        <v>0</v>
      </c>
      <c r="T344" s="150">
        <f t="shared" si="33"/>
        <v>0</v>
      </c>
      <c r="AR344" s="151" t="s">
        <v>151</v>
      </c>
      <c r="AT344" s="151" t="s">
        <v>148</v>
      </c>
      <c r="AU344" s="151" t="s">
        <v>79</v>
      </c>
      <c r="AY344" s="16" t="s">
        <v>120</v>
      </c>
      <c r="BE344" s="152">
        <f t="shared" si="34"/>
        <v>0</v>
      </c>
      <c r="BF344" s="152">
        <f t="shared" si="35"/>
        <v>0</v>
      </c>
      <c r="BG344" s="152">
        <f t="shared" si="36"/>
        <v>0</v>
      </c>
      <c r="BH344" s="152">
        <f t="shared" si="37"/>
        <v>0</v>
      </c>
      <c r="BI344" s="152">
        <f t="shared" si="38"/>
        <v>0</v>
      </c>
      <c r="BJ344" s="16" t="s">
        <v>79</v>
      </c>
      <c r="BK344" s="152">
        <f t="shared" si="39"/>
        <v>0</v>
      </c>
      <c r="BL344" s="16" t="s">
        <v>127</v>
      </c>
      <c r="BM344" s="151" t="s">
        <v>708</v>
      </c>
    </row>
    <row r="345" spans="2:65" s="1" customFormat="1" ht="16.5" customHeight="1">
      <c r="B345" s="138"/>
      <c r="C345" s="139" t="s">
        <v>709</v>
      </c>
      <c r="D345" s="139" t="s">
        <v>123</v>
      </c>
      <c r="E345" s="140" t="s">
        <v>710</v>
      </c>
      <c r="F345" s="141" t="s">
        <v>711</v>
      </c>
      <c r="G345" s="142" t="s">
        <v>126</v>
      </c>
      <c r="H345" s="143">
        <v>4</v>
      </c>
      <c r="I345" s="144"/>
      <c r="J345" s="145">
        <f t="shared" si="30"/>
        <v>0</v>
      </c>
      <c r="K345" s="146"/>
      <c r="L345" s="31"/>
      <c r="M345" s="147" t="s">
        <v>1</v>
      </c>
      <c r="N345" s="148" t="s">
        <v>36</v>
      </c>
      <c r="P345" s="149">
        <f t="shared" si="31"/>
        <v>0</v>
      </c>
      <c r="Q345" s="149">
        <v>0</v>
      </c>
      <c r="R345" s="149">
        <f t="shared" si="32"/>
        <v>0</v>
      </c>
      <c r="S345" s="149">
        <v>0</v>
      </c>
      <c r="T345" s="150">
        <f t="shared" si="33"/>
        <v>0</v>
      </c>
      <c r="AR345" s="151" t="s">
        <v>127</v>
      </c>
      <c r="AT345" s="151" t="s">
        <v>123</v>
      </c>
      <c r="AU345" s="151" t="s">
        <v>79</v>
      </c>
      <c r="AY345" s="16" t="s">
        <v>120</v>
      </c>
      <c r="BE345" s="152">
        <f t="shared" si="34"/>
        <v>0</v>
      </c>
      <c r="BF345" s="152">
        <f t="shared" si="35"/>
        <v>0</v>
      </c>
      <c r="BG345" s="152">
        <f t="shared" si="36"/>
        <v>0</v>
      </c>
      <c r="BH345" s="152">
        <f t="shared" si="37"/>
        <v>0</v>
      </c>
      <c r="BI345" s="152">
        <f t="shared" si="38"/>
        <v>0</v>
      </c>
      <c r="BJ345" s="16" t="s">
        <v>79</v>
      </c>
      <c r="BK345" s="152">
        <f t="shared" si="39"/>
        <v>0</v>
      </c>
      <c r="BL345" s="16" t="s">
        <v>127</v>
      </c>
      <c r="BM345" s="151" t="s">
        <v>712</v>
      </c>
    </row>
    <row r="346" spans="2:65" s="1" customFormat="1" ht="16.5" customHeight="1">
      <c r="B346" s="138"/>
      <c r="C346" s="153" t="s">
        <v>713</v>
      </c>
      <c r="D346" s="153" t="s">
        <v>148</v>
      </c>
      <c r="E346" s="154" t="s">
        <v>714</v>
      </c>
      <c r="F346" s="155" t="s">
        <v>715</v>
      </c>
      <c r="G346" s="156" t="s">
        <v>126</v>
      </c>
      <c r="H346" s="157">
        <v>1</v>
      </c>
      <c r="I346" s="158"/>
      <c r="J346" s="159">
        <f t="shared" si="30"/>
        <v>0</v>
      </c>
      <c r="K346" s="160"/>
      <c r="L346" s="161"/>
      <c r="M346" s="162" t="s">
        <v>1</v>
      </c>
      <c r="N346" s="163" t="s">
        <v>36</v>
      </c>
      <c r="P346" s="149">
        <f t="shared" si="31"/>
        <v>0</v>
      </c>
      <c r="Q346" s="149">
        <v>0</v>
      </c>
      <c r="R346" s="149">
        <f t="shared" si="32"/>
        <v>0</v>
      </c>
      <c r="S346" s="149">
        <v>0</v>
      </c>
      <c r="T346" s="150">
        <f t="shared" si="33"/>
        <v>0</v>
      </c>
      <c r="AR346" s="151" t="s">
        <v>151</v>
      </c>
      <c r="AT346" s="151" t="s">
        <v>148</v>
      </c>
      <c r="AU346" s="151" t="s">
        <v>79</v>
      </c>
      <c r="AY346" s="16" t="s">
        <v>120</v>
      </c>
      <c r="BE346" s="152">
        <f t="shared" si="34"/>
        <v>0</v>
      </c>
      <c r="BF346" s="152">
        <f t="shared" si="35"/>
        <v>0</v>
      </c>
      <c r="BG346" s="152">
        <f t="shared" si="36"/>
        <v>0</v>
      </c>
      <c r="BH346" s="152">
        <f t="shared" si="37"/>
        <v>0</v>
      </c>
      <c r="BI346" s="152">
        <f t="shared" si="38"/>
        <v>0</v>
      </c>
      <c r="BJ346" s="16" t="s">
        <v>79</v>
      </c>
      <c r="BK346" s="152">
        <f t="shared" si="39"/>
        <v>0</v>
      </c>
      <c r="BL346" s="16" t="s">
        <v>127</v>
      </c>
      <c r="BM346" s="151" t="s">
        <v>716</v>
      </c>
    </row>
    <row r="347" spans="2:65" s="1" customFormat="1" ht="16.5" customHeight="1">
      <c r="B347" s="138"/>
      <c r="C347" s="139" t="s">
        <v>717</v>
      </c>
      <c r="D347" s="139" t="s">
        <v>123</v>
      </c>
      <c r="E347" s="140" t="s">
        <v>718</v>
      </c>
      <c r="F347" s="141" t="s">
        <v>719</v>
      </c>
      <c r="G347" s="142" t="s">
        <v>126</v>
      </c>
      <c r="H347" s="143">
        <v>1</v>
      </c>
      <c r="I347" s="144"/>
      <c r="J347" s="145">
        <f t="shared" si="30"/>
        <v>0</v>
      </c>
      <c r="K347" s="146"/>
      <c r="L347" s="31"/>
      <c r="M347" s="147" t="s">
        <v>1</v>
      </c>
      <c r="N347" s="148" t="s">
        <v>36</v>
      </c>
      <c r="P347" s="149">
        <f t="shared" si="31"/>
        <v>0</v>
      </c>
      <c r="Q347" s="149">
        <v>0</v>
      </c>
      <c r="R347" s="149">
        <f t="shared" si="32"/>
        <v>0</v>
      </c>
      <c r="S347" s="149">
        <v>0</v>
      </c>
      <c r="T347" s="150">
        <f t="shared" si="33"/>
        <v>0</v>
      </c>
      <c r="AR347" s="151" t="s">
        <v>127</v>
      </c>
      <c r="AT347" s="151" t="s">
        <v>123</v>
      </c>
      <c r="AU347" s="151" t="s">
        <v>79</v>
      </c>
      <c r="AY347" s="16" t="s">
        <v>120</v>
      </c>
      <c r="BE347" s="152">
        <f t="shared" si="34"/>
        <v>0</v>
      </c>
      <c r="BF347" s="152">
        <f t="shared" si="35"/>
        <v>0</v>
      </c>
      <c r="BG347" s="152">
        <f t="shared" si="36"/>
        <v>0</v>
      </c>
      <c r="BH347" s="152">
        <f t="shared" si="37"/>
        <v>0</v>
      </c>
      <c r="BI347" s="152">
        <f t="shared" si="38"/>
        <v>0</v>
      </c>
      <c r="BJ347" s="16" t="s">
        <v>79</v>
      </c>
      <c r="BK347" s="152">
        <f t="shared" si="39"/>
        <v>0</v>
      </c>
      <c r="BL347" s="16" t="s">
        <v>127</v>
      </c>
      <c r="BM347" s="151" t="s">
        <v>720</v>
      </c>
    </row>
    <row r="348" spans="2:65" s="1" customFormat="1" ht="16.5" customHeight="1">
      <c r="B348" s="138"/>
      <c r="C348" s="139" t="s">
        <v>721</v>
      </c>
      <c r="D348" s="139" t="s">
        <v>123</v>
      </c>
      <c r="E348" s="140" t="s">
        <v>722</v>
      </c>
      <c r="F348" s="141" t="s">
        <v>723</v>
      </c>
      <c r="G348" s="142" t="s">
        <v>126</v>
      </c>
      <c r="H348" s="143">
        <v>1</v>
      </c>
      <c r="I348" s="144"/>
      <c r="J348" s="145">
        <f t="shared" si="30"/>
        <v>0</v>
      </c>
      <c r="K348" s="146"/>
      <c r="L348" s="31"/>
      <c r="M348" s="147" t="s">
        <v>1</v>
      </c>
      <c r="N348" s="148" t="s">
        <v>36</v>
      </c>
      <c r="P348" s="149">
        <f t="shared" si="31"/>
        <v>0</v>
      </c>
      <c r="Q348" s="149">
        <v>0</v>
      </c>
      <c r="R348" s="149">
        <f t="shared" si="32"/>
        <v>0</v>
      </c>
      <c r="S348" s="149">
        <v>0</v>
      </c>
      <c r="T348" s="150">
        <f t="shared" si="33"/>
        <v>0</v>
      </c>
      <c r="AR348" s="151" t="s">
        <v>127</v>
      </c>
      <c r="AT348" s="151" t="s">
        <v>123</v>
      </c>
      <c r="AU348" s="151" t="s">
        <v>79</v>
      </c>
      <c r="AY348" s="16" t="s">
        <v>120</v>
      </c>
      <c r="BE348" s="152">
        <f t="shared" si="34"/>
        <v>0</v>
      </c>
      <c r="BF348" s="152">
        <f t="shared" si="35"/>
        <v>0</v>
      </c>
      <c r="BG348" s="152">
        <f t="shared" si="36"/>
        <v>0</v>
      </c>
      <c r="BH348" s="152">
        <f t="shared" si="37"/>
        <v>0</v>
      </c>
      <c r="BI348" s="152">
        <f t="shared" si="38"/>
        <v>0</v>
      </c>
      <c r="BJ348" s="16" t="s">
        <v>79</v>
      </c>
      <c r="BK348" s="152">
        <f t="shared" si="39"/>
        <v>0</v>
      </c>
      <c r="BL348" s="16" t="s">
        <v>127</v>
      </c>
      <c r="BM348" s="151" t="s">
        <v>724</v>
      </c>
    </row>
    <row r="349" spans="2:65" s="1" customFormat="1" ht="16.5" customHeight="1">
      <c r="B349" s="138"/>
      <c r="C349" s="139" t="s">
        <v>725</v>
      </c>
      <c r="D349" s="139" t="s">
        <v>123</v>
      </c>
      <c r="E349" s="140" t="s">
        <v>726</v>
      </c>
      <c r="F349" s="141" t="s">
        <v>727</v>
      </c>
      <c r="G349" s="142" t="s">
        <v>126</v>
      </c>
      <c r="H349" s="143">
        <v>1</v>
      </c>
      <c r="I349" s="144"/>
      <c r="J349" s="145">
        <f t="shared" si="30"/>
        <v>0</v>
      </c>
      <c r="K349" s="146"/>
      <c r="L349" s="31"/>
      <c r="M349" s="147" t="s">
        <v>1</v>
      </c>
      <c r="N349" s="148" t="s">
        <v>36</v>
      </c>
      <c r="P349" s="149">
        <f t="shared" si="31"/>
        <v>0</v>
      </c>
      <c r="Q349" s="149">
        <v>0</v>
      </c>
      <c r="R349" s="149">
        <f t="shared" si="32"/>
        <v>0</v>
      </c>
      <c r="S349" s="149">
        <v>0</v>
      </c>
      <c r="T349" s="150">
        <f t="shared" si="33"/>
        <v>0</v>
      </c>
      <c r="AR349" s="151" t="s">
        <v>127</v>
      </c>
      <c r="AT349" s="151" t="s">
        <v>123</v>
      </c>
      <c r="AU349" s="151" t="s">
        <v>79</v>
      </c>
      <c r="AY349" s="16" t="s">
        <v>120</v>
      </c>
      <c r="BE349" s="152">
        <f t="shared" si="34"/>
        <v>0</v>
      </c>
      <c r="BF349" s="152">
        <f t="shared" si="35"/>
        <v>0</v>
      </c>
      <c r="BG349" s="152">
        <f t="shared" si="36"/>
        <v>0</v>
      </c>
      <c r="BH349" s="152">
        <f t="shared" si="37"/>
        <v>0</v>
      </c>
      <c r="BI349" s="152">
        <f t="shared" si="38"/>
        <v>0</v>
      </c>
      <c r="BJ349" s="16" t="s">
        <v>79</v>
      </c>
      <c r="BK349" s="152">
        <f t="shared" si="39"/>
        <v>0</v>
      </c>
      <c r="BL349" s="16" t="s">
        <v>127</v>
      </c>
      <c r="BM349" s="151" t="s">
        <v>728</v>
      </c>
    </row>
    <row r="350" spans="2:65" s="1" customFormat="1" ht="16.5" customHeight="1">
      <c r="B350" s="138"/>
      <c r="C350" s="139" t="s">
        <v>729</v>
      </c>
      <c r="D350" s="139" t="s">
        <v>123</v>
      </c>
      <c r="E350" s="140" t="s">
        <v>730</v>
      </c>
      <c r="F350" s="141" t="s">
        <v>731</v>
      </c>
      <c r="G350" s="142" t="s">
        <v>732</v>
      </c>
      <c r="H350" s="143">
        <v>4</v>
      </c>
      <c r="I350" s="144"/>
      <c r="J350" s="145">
        <f t="shared" si="30"/>
        <v>0</v>
      </c>
      <c r="K350" s="146"/>
      <c r="L350" s="31"/>
      <c r="M350" s="147" t="s">
        <v>1</v>
      </c>
      <c r="N350" s="148" t="s">
        <v>36</v>
      </c>
      <c r="P350" s="149">
        <f t="shared" si="31"/>
        <v>0</v>
      </c>
      <c r="Q350" s="149">
        <v>0</v>
      </c>
      <c r="R350" s="149">
        <f t="shared" si="32"/>
        <v>0</v>
      </c>
      <c r="S350" s="149">
        <v>0</v>
      </c>
      <c r="T350" s="150">
        <f t="shared" si="33"/>
        <v>0</v>
      </c>
      <c r="AR350" s="151" t="s">
        <v>127</v>
      </c>
      <c r="AT350" s="151" t="s">
        <v>123</v>
      </c>
      <c r="AU350" s="151" t="s">
        <v>79</v>
      </c>
      <c r="AY350" s="16" t="s">
        <v>120</v>
      </c>
      <c r="BE350" s="152">
        <f t="shared" si="34"/>
        <v>0</v>
      </c>
      <c r="BF350" s="152">
        <f t="shared" si="35"/>
        <v>0</v>
      </c>
      <c r="BG350" s="152">
        <f t="shared" si="36"/>
        <v>0</v>
      </c>
      <c r="BH350" s="152">
        <f t="shared" si="37"/>
        <v>0</v>
      </c>
      <c r="BI350" s="152">
        <f t="shared" si="38"/>
        <v>0</v>
      </c>
      <c r="BJ350" s="16" t="s">
        <v>79</v>
      </c>
      <c r="BK350" s="152">
        <f t="shared" si="39"/>
        <v>0</v>
      </c>
      <c r="BL350" s="16" t="s">
        <v>127</v>
      </c>
      <c r="BM350" s="151" t="s">
        <v>733</v>
      </c>
    </row>
    <row r="351" spans="2:65" s="1" customFormat="1" ht="16.5" customHeight="1">
      <c r="B351" s="138"/>
      <c r="C351" s="139" t="s">
        <v>734</v>
      </c>
      <c r="D351" s="139" t="s">
        <v>123</v>
      </c>
      <c r="E351" s="140" t="s">
        <v>735</v>
      </c>
      <c r="F351" s="141" t="s">
        <v>736</v>
      </c>
      <c r="G351" s="142" t="s">
        <v>737</v>
      </c>
      <c r="H351" s="143">
        <v>1</v>
      </c>
      <c r="I351" s="144"/>
      <c r="J351" s="145">
        <f t="shared" si="30"/>
        <v>0</v>
      </c>
      <c r="K351" s="146"/>
      <c r="L351" s="31"/>
      <c r="M351" s="147" t="s">
        <v>1</v>
      </c>
      <c r="N351" s="148" t="s">
        <v>36</v>
      </c>
      <c r="P351" s="149">
        <f t="shared" si="31"/>
        <v>0</v>
      </c>
      <c r="Q351" s="149">
        <v>0</v>
      </c>
      <c r="R351" s="149">
        <f t="shared" si="32"/>
        <v>0</v>
      </c>
      <c r="S351" s="149">
        <v>0</v>
      </c>
      <c r="T351" s="150">
        <f t="shared" si="33"/>
        <v>0</v>
      </c>
      <c r="AR351" s="151" t="s">
        <v>127</v>
      </c>
      <c r="AT351" s="151" t="s">
        <v>123</v>
      </c>
      <c r="AU351" s="151" t="s">
        <v>79</v>
      </c>
      <c r="AY351" s="16" t="s">
        <v>120</v>
      </c>
      <c r="BE351" s="152">
        <f t="shared" si="34"/>
        <v>0</v>
      </c>
      <c r="BF351" s="152">
        <f t="shared" si="35"/>
        <v>0</v>
      </c>
      <c r="BG351" s="152">
        <f t="shared" si="36"/>
        <v>0</v>
      </c>
      <c r="BH351" s="152">
        <f t="shared" si="37"/>
        <v>0</v>
      </c>
      <c r="BI351" s="152">
        <f t="shared" si="38"/>
        <v>0</v>
      </c>
      <c r="BJ351" s="16" t="s">
        <v>79</v>
      </c>
      <c r="BK351" s="152">
        <f t="shared" si="39"/>
        <v>0</v>
      </c>
      <c r="BL351" s="16" t="s">
        <v>127</v>
      </c>
      <c r="BM351" s="151" t="s">
        <v>738</v>
      </c>
    </row>
    <row r="352" spans="2:65" s="1" customFormat="1" ht="16.5" customHeight="1">
      <c r="B352" s="138"/>
      <c r="C352" s="139" t="s">
        <v>739</v>
      </c>
      <c r="D352" s="139" t="s">
        <v>123</v>
      </c>
      <c r="E352" s="140" t="s">
        <v>740</v>
      </c>
      <c r="F352" s="141" t="s">
        <v>741</v>
      </c>
      <c r="G352" s="142" t="s">
        <v>737</v>
      </c>
      <c r="H352" s="143">
        <v>1</v>
      </c>
      <c r="I352" s="144"/>
      <c r="J352" s="145">
        <f t="shared" si="30"/>
        <v>0</v>
      </c>
      <c r="K352" s="146"/>
      <c r="L352" s="31"/>
      <c r="M352" s="164" t="s">
        <v>1</v>
      </c>
      <c r="N352" s="165" t="s">
        <v>36</v>
      </c>
      <c r="O352" s="166"/>
      <c r="P352" s="167">
        <f t="shared" si="31"/>
        <v>0</v>
      </c>
      <c r="Q352" s="167">
        <v>0</v>
      </c>
      <c r="R352" s="167">
        <f t="shared" si="32"/>
        <v>0</v>
      </c>
      <c r="S352" s="167">
        <v>0</v>
      </c>
      <c r="T352" s="168">
        <f t="shared" si="33"/>
        <v>0</v>
      </c>
      <c r="AR352" s="151" t="s">
        <v>127</v>
      </c>
      <c r="AT352" s="151" t="s">
        <v>123</v>
      </c>
      <c r="AU352" s="151" t="s">
        <v>79</v>
      </c>
      <c r="AY352" s="16" t="s">
        <v>120</v>
      </c>
      <c r="BE352" s="152">
        <f t="shared" si="34"/>
        <v>0</v>
      </c>
      <c r="BF352" s="152">
        <f t="shared" si="35"/>
        <v>0</v>
      </c>
      <c r="BG352" s="152">
        <f t="shared" si="36"/>
        <v>0</v>
      </c>
      <c r="BH352" s="152">
        <f t="shared" si="37"/>
        <v>0</v>
      </c>
      <c r="BI352" s="152">
        <f t="shared" si="38"/>
        <v>0</v>
      </c>
      <c r="BJ352" s="16" t="s">
        <v>79</v>
      </c>
      <c r="BK352" s="152">
        <f t="shared" si="39"/>
        <v>0</v>
      </c>
      <c r="BL352" s="16" t="s">
        <v>127</v>
      </c>
      <c r="BM352" s="151" t="s">
        <v>742</v>
      </c>
    </row>
    <row r="353" spans="2:12" s="1" customFormat="1" ht="6.95" customHeight="1">
      <c r="B353" s="46"/>
      <c r="C353" s="47"/>
      <c r="D353" s="47"/>
      <c r="E353" s="47"/>
      <c r="F353" s="47"/>
      <c r="G353" s="47"/>
      <c r="H353" s="47"/>
      <c r="I353" s="47"/>
      <c r="J353" s="47"/>
      <c r="K353" s="47"/>
      <c r="L353" s="31"/>
    </row>
  </sheetData>
  <autoFilter ref="C132:K352" xr:uid="{00000000-0009-0000-0000-000003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9"/>
  <sheetViews>
    <sheetView showGridLines="0" topLeftCell="A100" workbookViewId="0">
      <selection activeCell="F12" sqref="F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5" customHeight="1">
      <c r="B4" s="19"/>
      <c r="D4" s="20" t="s">
        <v>91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14</v>
      </c>
      <c r="L6" s="19"/>
    </row>
    <row r="7" spans="2:46" ht="16.5" customHeight="1">
      <c r="B7" s="19"/>
      <c r="E7" s="234" t="str">
        <f>'Rekapitulácia stavby'!K6</f>
        <v>SOŠ Sklenárova - stavebné práce</v>
      </c>
      <c r="F7" s="235"/>
      <c r="G7" s="235"/>
      <c r="H7" s="235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12" t="s">
        <v>775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6" t="str">
        <f>'Rekapitulácia stavby'!E14</f>
        <v>Vyplň údaj</v>
      </c>
      <c r="F18" s="228"/>
      <c r="G18" s="228"/>
      <c r="H18" s="228"/>
      <c r="I18" s="26" t="s">
        <v>23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29</v>
      </c>
      <c r="L26" s="31"/>
    </row>
    <row r="27" spans="2:12" s="7" customFormat="1" ht="16.5" customHeight="1">
      <c r="B27" s="91"/>
      <c r="E27" s="232" t="s">
        <v>1</v>
      </c>
      <c r="F27" s="232"/>
      <c r="G27" s="232"/>
      <c r="H27" s="232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30</v>
      </c>
      <c r="J30" s="68">
        <f>ROUND(J120,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5" customHeight="1">
      <c r="B33" s="31"/>
      <c r="D33" s="57" t="s">
        <v>34</v>
      </c>
      <c r="E33" s="36" t="s">
        <v>35</v>
      </c>
      <c r="F33" s="93">
        <f>ROUND((SUM(BE120:BE128)),  2)</f>
        <v>0</v>
      </c>
      <c r="G33" s="94"/>
      <c r="H33" s="94"/>
      <c r="I33" s="95">
        <v>0.23</v>
      </c>
      <c r="J33" s="93">
        <f>ROUND(((SUM(BE120:BE128))*I33),  2)</f>
        <v>0</v>
      </c>
      <c r="L33" s="31"/>
    </row>
    <row r="34" spans="2:12" s="1" customFormat="1" ht="14.45" customHeight="1">
      <c r="B34" s="31"/>
      <c r="E34" s="36" t="s">
        <v>36</v>
      </c>
      <c r="F34" s="93">
        <f>ROUND((SUM(BF120:BF128)),  2)</f>
        <v>0</v>
      </c>
      <c r="G34" s="94"/>
      <c r="H34" s="94"/>
      <c r="I34" s="95">
        <v>0.23</v>
      </c>
      <c r="J34" s="93">
        <f>ROUND(((SUM(BF120:BF128))*I34),  2)</f>
        <v>0</v>
      </c>
      <c r="L34" s="31"/>
    </row>
    <row r="35" spans="2:12" s="1" customFormat="1" ht="14.45" hidden="1" customHeight="1">
      <c r="B35" s="31"/>
      <c r="E35" s="26" t="s">
        <v>37</v>
      </c>
      <c r="F35" s="96">
        <f>ROUND((SUM(BG120:BG128)),  2)</f>
        <v>0</v>
      </c>
      <c r="I35" s="97">
        <v>0.23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38</v>
      </c>
      <c r="F36" s="96">
        <f>ROUND((SUM(BH120:BH128)),  2)</f>
        <v>0</v>
      </c>
      <c r="I36" s="97">
        <v>0.23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39</v>
      </c>
      <c r="F37" s="93">
        <f>ROUND((SUM(BI120:BI128)),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40</v>
      </c>
      <c r="E39" s="59"/>
      <c r="F39" s="59"/>
      <c r="G39" s="100" t="s">
        <v>41</v>
      </c>
      <c r="H39" s="101" t="s">
        <v>42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14</v>
      </c>
      <c r="L84" s="31"/>
    </row>
    <row r="85" spans="2:47" s="1" customFormat="1" ht="16.5" customHeight="1">
      <c r="B85" s="31"/>
      <c r="E85" s="234" t="str">
        <f>E7</f>
        <v>SOŠ Sklenárova - stavebné práce</v>
      </c>
      <c r="F85" s="235"/>
      <c r="G85" s="235"/>
      <c r="H85" s="235"/>
      <c r="L85" s="31"/>
    </row>
    <row r="86" spans="2:47" s="1" customFormat="1" ht="12" customHeight="1">
      <c r="B86" s="31"/>
      <c r="C86" s="26" t="s">
        <v>92</v>
      </c>
      <c r="L86" s="31"/>
    </row>
    <row r="87" spans="2:47" s="1" customFormat="1" ht="16.5" customHeight="1">
      <c r="B87" s="31"/>
      <c r="E87" s="212" t="str">
        <f>E9</f>
        <v>4 - Náter stĺpov</v>
      </c>
      <c r="F87" s="233"/>
      <c r="G87" s="233"/>
      <c r="H87" s="23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97</v>
      </c>
      <c r="J96" s="68">
        <f>J120</f>
        <v>0</v>
      </c>
      <c r="L96" s="31"/>
      <c r="AU96" s="16" t="s">
        <v>98</v>
      </c>
    </row>
    <row r="97" spans="2:12" s="8" customFormat="1" ht="24.95" customHeight="1">
      <c r="B97" s="109"/>
      <c r="D97" s="110" t="s">
        <v>99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2:12" s="9" customFormat="1" ht="19.899999999999999" customHeight="1">
      <c r="B98" s="113"/>
      <c r="D98" s="114" t="s">
        <v>102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2:12" s="8" customFormat="1" ht="24.95" customHeight="1">
      <c r="B99" s="109"/>
      <c r="D99" s="110" t="s">
        <v>103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12" s="9" customFormat="1" ht="19.899999999999999" customHeight="1">
      <c r="B100" s="113"/>
      <c r="D100" s="114" t="s">
        <v>238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12" s="1" customFormat="1" ht="21.75" customHeight="1">
      <c r="B101" s="31"/>
      <c r="L101" s="31"/>
    </row>
    <row r="102" spans="2:12" s="1" customFormat="1" ht="6.95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1"/>
    </row>
    <row r="106" spans="2:12" s="1" customFormat="1" ht="6.95" customHeight="1"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31"/>
    </row>
    <row r="107" spans="2:12" s="1" customFormat="1" ht="24.95" customHeight="1">
      <c r="B107" s="31"/>
      <c r="C107" s="20" t="s">
        <v>106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14</v>
      </c>
      <c r="L109" s="31"/>
    </row>
    <row r="110" spans="2:12" s="1" customFormat="1" ht="16.5" customHeight="1">
      <c r="B110" s="31"/>
      <c r="E110" s="234" t="str">
        <f>E7</f>
        <v>SOŠ Sklenárova - stavebné práce</v>
      </c>
      <c r="F110" s="235"/>
      <c r="G110" s="235"/>
      <c r="H110" s="235"/>
      <c r="L110" s="31"/>
    </row>
    <row r="111" spans="2:12" s="1" customFormat="1" ht="12" customHeight="1">
      <c r="B111" s="31"/>
      <c r="C111" s="26" t="s">
        <v>92</v>
      </c>
      <c r="L111" s="31"/>
    </row>
    <row r="112" spans="2:12" s="1" customFormat="1" ht="16.5" customHeight="1">
      <c r="B112" s="31"/>
      <c r="E112" s="212" t="str">
        <f>E9</f>
        <v>4 - Náter stĺpov</v>
      </c>
      <c r="F112" s="233"/>
      <c r="G112" s="233"/>
      <c r="H112" s="233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18</v>
      </c>
      <c r="F114" s="24" t="str">
        <f>F12</f>
        <v xml:space="preserve"> </v>
      </c>
      <c r="I114" s="26" t="s">
        <v>20</v>
      </c>
      <c r="J114" s="54" t="str">
        <f>IF(J12="","",J12)</f>
        <v/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21</v>
      </c>
      <c r="F116" s="24" t="str">
        <f>E15</f>
        <v xml:space="preserve"> </v>
      </c>
      <c r="I116" s="26" t="s">
        <v>26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24</v>
      </c>
      <c r="F117" s="24" t="str">
        <f>IF(E18="","",E18)</f>
        <v>Vyplň údaj</v>
      </c>
      <c r="I117" s="26" t="s">
        <v>28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7"/>
      <c r="C119" s="118" t="s">
        <v>107</v>
      </c>
      <c r="D119" s="119" t="s">
        <v>55</v>
      </c>
      <c r="E119" s="119" t="s">
        <v>51</v>
      </c>
      <c r="F119" s="119" t="s">
        <v>52</v>
      </c>
      <c r="G119" s="119" t="s">
        <v>108</v>
      </c>
      <c r="H119" s="119" t="s">
        <v>109</v>
      </c>
      <c r="I119" s="119" t="s">
        <v>110</v>
      </c>
      <c r="J119" s="120" t="s">
        <v>96</v>
      </c>
      <c r="K119" s="121" t="s">
        <v>111</v>
      </c>
      <c r="L119" s="117"/>
      <c r="M119" s="61" t="s">
        <v>1</v>
      </c>
      <c r="N119" s="62" t="s">
        <v>34</v>
      </c>
      <c r="O119" s="62" t="s">
        <v>112</v>
      </c>
      <c r="P119" s="62" t="s">
        <v>113</v>
      </c>
      <c r="Q119" s="62" t="s">
        <v>114</v>
      </c>
      <c r="R119" s="62" t="s">
        <v>115</v>
      </c>
      <c r="S119" s="62" t="s">
        <v>116</v>
      </c>
      <c r="T119" s="63" t="s">
        <v>117</v>
      </c>
    </row>
    <row r="120" spans="2:65" s="1" customFormat="1" ht="22.9" customHeight="1">
      <c r="B120" s="31"/>
      <c r="C120" s="66" t="s">
        <v>97</v>
      </c>
      <c r="J120" s="122">
        <f>BK120</f>
        <v>0</v>
      </c>
      <c r="L120" s="31"/>
      <c r="M120" s="64"/>
      <c r="N120" s="55"/>
      <c r="O120" s="55"/>
      <c r="P120" s="123">
        <f>P121+P124</f>
        <v>0</v>
      </c>
      <c r="Q120" s="55"/>
      <c r="R120" s="123">
        <f>R121+R124</f>
        <v>4.6131999999999998E-4</v>
      </c>
      <c r="S120" s="55"/>
      <c r="T120" s="124">
        <f>T121+T124</f>
        <v>0</v>
      </c>
      <c r="AT120" s="16" t="s">
        <v>69</v>
      </c>
      <c r="AU120" s="16" t="s">
        <v>98</v>
      </c>
      <c r="BK120" s="125">
        <f>BK121+BK124</f>
        <v>0</v>
      </c>
    </row>
    <row r="121" spans="2:65" s="11" customFormat="1" ht="25.9" customHeight="1">
      <c r="B121" s="126"/>
      <c r="D121" s="127" t="s">
        <v>69</v>
      </c>
      <c r="E121" s="128" t="s">
        <v>118</v>
      </c>
      <c r="F121" s="128" t="s">
        <v>119</v>
      </c>
      <c r="I121" s="129"/>
      <c r="J121" s="130">
        <f>BK121</f>
        <v>0</v>
      </c>
      <c r="L121" s="126"/>
      <c r="M121" s="131"/>
      <c r="P121" s="132">
        <f>P122</f>
        <v>0</v>
      </c>
      <c r="R121" s="132">
        <f>R122</f>
        <v>0</v>
      </c>
      <c r="T121" s="133">
        <f>T122</f>
        <v>0</v>
      </c>
      <c r="AR121" s="127" t="s">
        <v>75</v>
      </c>
      <c r="AT121" s="134" t="s">
        <v>69</v>
      </c>
      <c r="AU121" s="134" t="s">
        <v>70</v>
      </c>
      <c r="AY121" s="127" t="s">
        <v>120</v>
      </c>
      <c r="BK121" s="135">
        <f>BK122</f>
        <v>0</v>
      </c>
    </row>
    <row r="122" spans="2:65" s="11" customFormat="1" ht="22.9" customHeight="1">
      <c r="B122" s="126"/>
      <c r="D122" s="127" t="s">
        <v>69</v>
      </c>
      <c r="E122" s="136" t="s">
        <v>153</v>
      </c>
      <c r="F122" s="136" t="s">
        <v>154</v>
      </c>
      <c r="I122" s="129"/>
      <c r="J122" s="137">
        <f>BK122</f>
        <v>0</v>
      </c>
      <c r="L122" s="126"/>
      <c r="M122" s="131"/>
      <c r="P122" s="132">
        <f>P123</f>
        <v>0</v>
      </c>
      <c r="R122" s="132">
        <f>R123</f>
        <v>0</v>
      </c>
      <c r="T122" s="133">
        <f>T123</f>
        <v>0</v>
      </c>
      <c r="AR122" s="127" t="s">
        <v>75</v>
      </c>
      <c r="AT122" s="134" t="s">
        <v>69</v>
      </c>
      <c r="AU122" s="134" t="s">
        <v>75</v>
      </c>
      <c r="AY122" s="127" t="s">
        <v>120</v>
      </c>
      <c r="BK122" s="135">
        <f>BK123</f>
        <v>0</v>
      </c>
    </row>
    <row r="123" spans="2:65" s="1" customFormat="1" ht="37.9" customHeight="1">
      <c r="B123" s="138"/>
      <c r="C123" s="139" t="s">
        <v>75</v>
      </c>
      <c r="D123" s="139" t="s">
        <v>123</v>
      </c>
      <c r="E123" s="140" t="s">
        <v>743</v>
      </c>
      <c r="F123" s="141" t="s">
        <v>744</v>
      </c>
      <c r="G123" s="142" t="s">
        <v>732</v>
      </c>
      <c r="H123" s="143">
        <v>8</v>
      </c>
      <c r="I123" s="144"/>
      <c r="J123" s="145">
        <f>ROUND(I123*H123,2)</f>
        <v>0</v>
      </c>
      <c r="K123" s="146"/>
      <c r="L123" s="31"/>
      <c r="M123" s="147" t="s">
        <v>1</v>
      </c>
      <c r="N123" s="148" t="s">
        <v>36</v>
      </c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AR123" s="151" t="s">
        <v>127</v>
      </c>
      <c r="AT123" s="151" t="s">
        <v>123</v>
      </c>
      <c r="AU123" s="151" t="s">
        <v>79</v>
      </c>
      <c r="AY123" s="16" t="s">
        <v>120</v>
      </c>
      <c r="BE123" s="152">
        <f>IF(N123="základná",J123,0)</f>
        <v>0</v>
      </c>
      <c r="BF123" s="152">
        <f>IF(N123="znížená",J123,0)</f>
        <v>0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6" t="s">
        <v>79</v>
      </c>
      <c r="BK123" s="152">
        <f>ROUND(I123*H123,2)</f>
        <v>0</v>
      </c>
      <c r="BL123" s="16" t="s">
        <v>127</v>
      </c>
      <c r="BM123" s="151" t="s">
        <v>745</v>
      </c>
    </row>
    <row r="124" spans="2:65" s="11" customFormat="1" ht="25.9" customHeight="1">
      <c r="B124" s="126"/>
      <c r="D124" s="127" t="s">
        <v>69</v>
      </c>
      <c r="E124" s="128" t="s">
        <v>160</v>
      </c>
      <c r="F124" s="128" t="s">
        <v>161</v>
      </c>
      <c r="I124" s="129"/>
      <c r="J124" s="130">
        <f>BK124</f>
        <v>0</v>
      </c>
      <c r="L124" s="126"/>
      <c r="M124" s="131"/>
      <c r="P124" s="132">
        <f>P125</f>
        <v>0</v>
      </c>
      <c r="R124" s="132">
        <f>R125</f>
        <v>4.6131999999999998E-4</v>
      </c>
      <c r="T124" s="133">
        <f>T125</f>
        <v>0</v>
      </c>
      <c r="AR124" s="127" t="s">
        <v>79</v>
      </c>
      <c r="AT124" s="134" t="s">
        <v>69</v>
      </c>
      <c r="AU124" s="134" t="s">
        <v>70</v>
      </c>
      <c r="AY124" s="127" t="s">
        <v>120</v>
      </c>
      <c r="BK124" s="135">
        <f>BK125</f>
        <v>0</v>
      </c>
    </row>
    <row r="125" spans="2:65" s="11" customFormat="1" ht="22.9" customHeight="1">
      <c r="B125" s="126"/>
      <c r="D125" s="127" t="s">
        <v>69</v>
      </c>
      <c r="E125" s="136" t="s">
        <v>205</v>
      </c>
      <c r="F125" s="136" t="s">
        <v>537</v>
      </c>
      <c r="I125" s="129"/>
      <c r="J125" s="137">
        <f>BK125</f>
        <v>0</v>
      </c>
      <c r="L125" s="126"/>
      <c r="M125" s="131"/>
      <c r="P125" s="132">
        <f>SUM(P126:P128)</f>
        <v>0</v>
      </c>
      <c r="R125" s="132">
        <f>SUM(R126:R128)</f>
        <v>4.6131999999999998E-4</v>
      </c>
      <c r="T125" s="133">
        <f>SUM(T126:T128)</f>
        <v>0</v>
      </c>
      <c r="AR125" s="127" t="s">
        <v>79</v>
      </c>
      <c r="AT125" s="134" t="s">
        <v>69</v>
      </c>
      <c r="AU125" s="134" t="s">
        <v>75</v>
      </c>
      <c r="AY125" s="127" t="s">
        <v>120</v>
      </c>
      <c r="BK125" s="135">
        <f>SUM(BK126:BK128)</f>
        <v>0</v>
      </c>
    </row>
    <row r="126" spans="2:65" s="1" customFormat="1" ht="21.75" customHeight="1">
      <c r="B126" s="138"/>
      <c r="C126" s="139" t="s">
        <v>79</v>
      </c>
      <c r="D126" s="139" t="s">
        <v>123</v>
      </c>
      <c r="E126" s="140" t="s">
        <v>538</v>
      </c>
      <c r="F126" s="141" t="s">
        <v>746</v>
      </c>
      <c r="G126" s="142" t="s">
        <v>126</v>
      </c>
      <c r="H126" s="143">
        <v>2</v>
      </c>
      <c r="I126" s="144"/>
      <c r="J126" s="145">
        <f>ROUND(I126*H126,2)</f>
        <v>0</v>
      </c>
      <c r="K126" s="146"/>
      <c r="L126" s="31"/>
      <c r="M126" s="147" t="s">
        <v>1</v>
      </c>
      <c r="N126" s="148" t="s">
        <v>36</v>
      </c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51" t="s">
        <v>155</v>
      </c>
      <c r="AT126" s="151" t="s">
        <v>123</v>
      </c>
      <c r="AU126" s="151" t="s">
        <v>79</v>
      </c>
      <c r="AY126" s="16" t="s">
        <v>120</v>
      </c>
      <c r="BE126" s="152">
        <f>IF(N126="základná",J126,0)</f>
        <v>0</v>
      </c>
      <c r="BF126" s="152">
        <f>IF(N126="znížená",J126,0)</f>
        <v>0</v>
      </c>
      <c r="BG126" s="152">
        <f>IF(N126="zákl. prenesená",J126,0)</f>
        <v>0</v>
      </c>
      <c r="BH126" s="152">
        <f>IF(N126="zníž. prenesená",J126,0)</f>
        <v>0</v>
      </c>
      <c r="BI126" s="152">
        <f>IF(N126="nulová",J126,0)</f>
        <v>0</v>
      </c>
      <c r="BJ126" s="16" t="s">
        <v>79</v>
      </c>
      <c r="BK126" s="152">
        <f>ROUND(I126*H126,2)</f>
        <v>0</v>
      </c>
      <c r="BL126" s="16" t="s">
        <v>155</v>
      </c>
      <c r="BM126" s="151" t="s">
        <v>747</v>
      </c>
    </row>
    <row r="127" spans="2:65" s="1" customFormat="1" ht="16.5" customHeight="1">
      <c r="B127" s="138"/>
      <c r="C127" s="139" t="s">
        <v>127</v>
      </c>
      <c r="D127" s="139" t="s">
        <v>123</v>
      </c>
      <c r="E127" s="140" t="s">
        <v>748</v>
      </c>
      <c r="F127" s="141" t="s">
        <v>749</v>
      </c>
      <c r="G127" s="142" t="s">
        <v>126</v>
      </c>
      <c r="H127" s="143">
        <v>2</v>
      </c>
      <c r="I127" s="144"/>
      <c r="J127" s="145">
        <f>ROUND(I127*H127,2)</f>
        <v>0</v>
      </c>
      <c r="K127" s="146"/>
      <c r="L127" s="31"/>
      <c r="M127" s="147" t="s">
        <v>1</v>
      </c>
      <c r="N127" s="148" t="s">
        <v>36</v>
      </c>
      <c r="P127" s="149">
        <f>O127*H127</f>
        <v>0</v>
      </c>
      <c r="Q127" s="149">
        <v>2.3065999999999999E-4</v>
      </c>
      <c r="R127" s="149">
        <f>Q127*H127</f>
        <v>4.6131999999999998E-4</v>
      </c>
      <c r="S127" s="149">
        <v>0</v>
      </c>
      <c r="T127" s="150">
        <f>S127*H127</f>
        <v>0</v>
      </c>
      <c r="AR127" s="151" t="s">
        <v>155</v>
      </c>
      <c r="AT127" s="151" t="s">
        <v>123</v>
      </c>
      <c r="AU127" s="151" t="s">
        <v>79</v>
      </c>
      <c r="AY127" s="16" t="s">
        <v>120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6" t="s">
        <v>79</v>
      </c>
      <c r="BK127" s="152">
        <f>ROUND(I127*H127,2)</f>
        <v>0</v>
      </c>
      <c r="BL127" s="16" t="s">
        <v>155</v>
      </c>
      <c r="BM127" s="151" t="s">
        <v>750</v>
      </c>
    </row>
    <row r="128" spans="2:65" s="1" customFormat="1" ht="24.2" customHeight="1">
      <c r="B128" s="138"/>
      <c r="C128" s="139" t="s">
        <v>82</v>
      </c>
      <c r="D128" s="139" t="s">
        <v>123</v>
      </c>
      <c r="E128" s="140" t="s">
        <v>547</v>
      </c>
      <c r="F128" s="141" t="s">
        <v>751</v>
      </c>
      <c r="G128" s="142" t="s">
        <v>126</v>
      </c>
      <c r="H128" s="143">
        <v>2</v>
      </c>
      <c r="I128" s="144"/>
      <c r="J128" s="145">
        <f>ROUND(I128*H128,2)</f>
        <v>0</v>
      </c>
      <c r="K128" s="146"/>
      <c r="L128" s="31"/>
      <c r="M128" s="164" t="s">
        <v>1</v>
      </c>
      <c r="N128" s="165" t="s">
        <v>36</v>
      </c>
      <c r="O128" s="166"/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AR128" s="151" t="s">
        <v>155</v>
      </c>
      <c r="AT128" s="151" t="s">
        <v>123</v>
      </c>
      <c r="AU128" s="151" t="s">
        <v>79</v>
      </c>
      <c r="AY128" s="16" t="s">
        <v>120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6" t="s">
        <v>79</v>
      </c>
      <c r="BK128" s="152">
        <f>ROUND(I128*H128,2)</f>
        <v>0</v>
      </c>
      <c r="BL128" s="16" t="s">
        <v>155</v>
      </c>
      <c r="BM128" s="151" t="s">
        <v>752</v>
      </c>
    </row>
    <row r="129" spans="2:12" s="1" customFormat="1" ht="6.95" customHeight="1"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31"/>
    </row>
  </sheetData>
  <autoFilter ref="C119:K128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7"/>
  <sheetViews>
    <sheetView showGridLines="0" topLeftCell="A111" workbookViewId="0">
      <selection activeCell="F136" sqref="F1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5" customHeight="1">
      <c r="B4" s="19"/>
      <c r="D4" s="20" t="s">
        <v>91</v>
      </c>
      <c r="L4" s="19"/>
      <c r="M4" s="90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14</v>
      </c>
      <c r="L6" s="19"/>
    </row>
    <row r="7" spans="2:46" ht="16.5" customHeight="1">
      <c r="B7" s="19"/>
      <c r="E7" s="234" t="str">
        <f>'Rekapitulácia stavby'!K6</f>
        <v>SOŠ Sklenárova - stavebné práce</v>
      </c>
      <c r="F7" s="235"/>
      <c r="G7" s="235"/>
      <c r="H7" s="235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12" t="s">
        <v>772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6" t="str">
        <f>'Rekapitulácia stavby'!E14</f>
        <v>Vyplň údaj</v>
      </c>
      <c r="F18" s="228"/>
      <c r="G18" s="228"/>
      <c r="H18" s="228"/>
      <c r="I18" s="26" t="s">
        <v>23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29</v>
      </c>
      <c r="L26" s="31"/>
    </row>
    <row r="27" spans="2:12" s="7" customFormat="1" ht="16.5" customHeight="1">
      <c r="B27" s="91"/>
      <c r="E27" s="232" t="s">
        <v>1</v>
      </c>
      <c r="F27" s="232"/>
      <c r="G27" s="232"/>
      <c r="H27" s="232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30</v>
      </c>
      <c r="J30" s="68">
        <f>ROUND(J118,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5" customHeight="1">
      <c r="B33" s="31"/>
      <c r="D33" s="57" t="s">
        <v>34</v>
      </c>
      <c r="E33" s="36" t="s">
        <v>35</v>
      </c>
      <c r="F33" s="93">
        <f>ROUND((SUM(BE118:BE126)),  2)</f>
        <v>0</v>
      </c>
      <c r="G33" s="94"/>
      <c r="H33" s="94"/>
      <c r="I33" s="95">
        <v>0.23</v>
      </c>
      <c r="J33" s="93">
        <f>ROUND(((SUM(BE118:BE126))*I33),  2)</f>
        <v>0</v>
      </c>
      <c r="L33" s="31"/>
    </row>
    <row r="34" spans="2:12" s="1" customFormat="1" ht="14.45" customHeight="1">
      <c r="B34" s="31"/>
      <c r="E34" s="36" t="s">
        <v>36</v>
      </c>
      <c r="F34" s="93">
        <f>ROUND((SUM(BF118:BF126)),  2)</f>
        <v>0</v>
      </c>
      <c r="G34" s="94"/>
      <c r="H34" s="94"/>
      <c r="I34" s="95">
        <v>0.23</v>
      </c>
      <c r="J34" s="93">
        <f>ROUND(((SUM(BF118:BF126))*I34),  2)</f>
        <v>0</v>
      </c>
      <c r="L34" s="31"/>
    </row>
    <row r="35" spans="2:12" s="1" customFormat="1" ht="14.45" hidden="1" customHeight="1">
      <c r="B35" s="31"/>
      <c r="E35" s="26" t="s">
        <v>37</v>
      </c>
      <c r="F35" s="96">
        <f>ROUND((SUM(BG118:BG126)),  2)</f>
        <v>0</v>
      </c>
      <c r="I35" s="97">
        <v>0.23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38</v>
      </c>
      <c r="F36" s="96">
        <f>ROUND((SUM(BH118:BH126)),  2)</f>
        <v>0</v>
      </c>
      <c r="I36" s="97">
        <v>0.23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39</v>
      </c>
      <c r="F37" s="93">
        <f>ROUND((SUM(BI118:BI126)),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40</v>
      </c>
      <c r="E39" s="59"/>
      <c r="F39" s="59"/>
      <c r="G39" s="100" t="s">
        <v>41</v>
      </c>
      <c r="H39" s="101" t="s">
        <v>42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14</v>
      </c>
      <c r="L84" s="31"/>
    </row>
    <row r="85" spans="2:47" s="1" customFormat="1" ht="16.5" customHeight="1">
      <c r="B85" s="31"/>
      <c r="E85" s="234" t="str">
        <f>E7</f>
        <v>SOŠ Sklenárova - stavebné práce</v>
      </c>
      <c r="F85" s="235"/>
      <c r="G85" s="235"/>
      <c r="H85" s="235"/>
      <c r="L85" s="31"/>
    </row>
    <row r="86" spans="2:47" s="1" customFormat="1" ht="12" customHeight="1">
      <c r="B86" s="31"/>
      <c r="C86" s="26" t="s">
        <v>92</v>
      </c>
      <c r="L86" s="31"/>
    </row>
    <row r="87" spans="2:47" s="1" customFormat="1" ht="16.5" customHeight="1">
      <c r="B87" s="31"/>
      <c r="E87" s="212" t="str">
        <f>E9</f>
        <v>5 - Výmena vstupnej steny (okná,dvere)</v>
      </c>
      <c r="F87" s="233"/>
      <c r="G87" s="233"/>
      <c r="H87" s="23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97</v>
      </c>
      <c r="J96" s="68">
        <f>J118</f>
        <v>0</v>
      </c>
      <c r="L96" s="31"/>
      <c r="AU96" s="16" t="s">
        <v>98</v>
      </c>
    </row>
    <row r="97" spans="2:12" s="8" customFormat="1" ht="24.95" customHeight="1">
      <c r="B97" s="109"/>
      <c r="D97" s="110" t="s">
        <v>773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2:12" s="9" customFormat="1" ht="19.899999999999999" customHeight="1">
      <c r="B98" s="113"/>
      <c r="D98" s="114" t="s">
        <v>774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2:12" s="1" customFormat="1" ht="21.75" customHeight="1">
      <c r="B99" s="31"/>
      <c r="L99" s="31"/>
    </row>
    <row r="100" spans="2:12" s="1" customFormat="1" ht="6.95" customHeight="1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31"/>
    </row>
    <row r="104" spans="2:12" s="1" customFormat="1" ht="6.95" customHeight="1"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31"/>
    </row>
    <row r="105" spans="2:12" s="1" customFormat="1" ht="24.95" customHeight="1">
      <c r="B105" s="31"/>
      <c r="C105" s="20" t="s">
        <v>106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14</v>
      </c>
      <c r="L107" s="31"/>
    </row>
    <row r="108" spans="2:12" s="1" customFormat="1" ht="16.5" customHeight="1">
      <c r="B108" s="31"/>
      <c r="E108" s="234" t="str">
        <f>E7</f>
        <v>SOŠ Sklenárova - stavebné práce</v>
      </c>
      <c r="F108" s="235"/>
      <c r="G108" s="235"/>
      <c r="H108" s="235"/>
      <c r="L108" s="31"/>
    </row>
    <row r="109" spans="2:12" s="1" customFormat="1" ht="12" customHeight="1">
      <c r="B109" s="31"/>
      <c r="C109" s="26" t="s">
        <v>92</v>
      </c>
      <c r="L109" s="31"/>
    </row>
    <row r="110" spans="2:12" s="1" customFormat="1" ht="16.5" customHeight="1">
      <c r="B110" s="31"/>
      <c r="E110" s="212" t="str">
        <f>E9</f>
        <v>5 - Výmena vstupnej steny (okná,dvere)</v>
      </c>
      <c r="F110" s="233"/>
      <c r="G110" s="233"/>
      <c r="H110" s="233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18</v>
      </c>
      <c r="F112" s="24" t="str">
        <f>F12</f>
        <v xml:space="preserve"> </v>
      </c>
      <c r="I112" s="26" t="s">
        <v>20</v>
      </c>
      <c r="J112" s="54" t="str">
        <f>IF(J12="","",J12)</f>
        <v/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21</v>
      </c>
      <c r="F114" s="24" t="str">
        <f>E15</f>
        <v xml:space="preserve"> </v>
      </c>
      <c r="I114" s="26" t="s">
        <v>26</v>
      </c>
      <c r="J114" s="29" t="str">
        <f>E21</f>
        <v xml:space="preserve"> </v>
      </c>
      <c r="L114" s="31"/>
    </row>
    <row r="115" spans="2:65" s="1" customFormat="1" ht="15.2" customHeight="1">
      <c r="B115" s="31"/>
      <c r="C115" s="26" t="s">
        <v>24</v>
      </c>
      <c r="F115" s="24" t="str">
        <f>IF(E18="","",E18)</f>
        <v>Vyplň údaj</v>
      </c>
      <c r="I115" s="26" t="s">
        <v>28</v>
      </c>
      <c r="J115" s="29" t="str">
        <f>E24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7"/>
      <c r="C117" s="118" t="s">
        <v>107</v>
      </c>
      <c r="D117" s="119" t="s">
        <v>55</v>
      </c>
      <c r="E117" s="119" t="s">
        <v>51</v>
      </c>
      <c r="F117" s="119" t="s">
        <v>52</v>
      </c>
      <c r="G117" s="119" t="s">
        <v>108</v>
      </c>
      <c r="H117" s="119" t="s">
        <v>109</v>
      </c>
      <c r="I117" s="119" t="s">
        <v>110</v>
      </c>
      <c r="J117" s="120" t="s">
        <v>96</v>
      </c>
      <c r="K117" s="121" t="s">
        <v>111</v>
      </c>
      <c r="L117" s="117"/>
      <c r="M117" s="61" t="s">
        <v>1</v>
      </c>
      <c r="N117" s="62" t="s">
        <v>34</v>
      </c>
      <c r="O117" s="62" t="s">
        <v>112</v>
      </c>
      <c r="P117" s="62" t="s">
        <v>113</v>
      </c>
      <c r="Q117" s="62" t="s">
        <v>114</v>
      </c>
      <c r="R117" s="62" t="s">
        <v>115</v>
      </c>
      <c r="S117" s="62" t="s">
        <v>116</v>
      </c>
      <c r="T117" s="63" t="s">
        <v>117</v>
      </c>
    </row>
    <row r="118" spans="2:65" s="1" customFormat="1" ht="22.9" customHeight="1">
      <c r="B118" s="31"/>
      <c r="C118" s="66" t="s">
        <v>97</v>
      </c>
      <c r="J118" s="122">
        <f>BK118</f>
        <v>0</v>
      </c>
      <c r="L118" s="31"/>
      <c r="M118" s="64"/>
      <c r="N118" s="55"/>
      <c r="O118" s="55"/>
      <c r="P118" s="123">
        <f>P119</f>
        <v>0</v>
      </c>
      <c r="Q118" s="55"/>
      <c r="R118" s="123">
        <f>R119</f>
        <v>0</v>
      </c>
      <c r="S118" s="55"/>
      <c r="T118" s="124">
        <f>T119</f>
        <v>0</v>
      </c>
      <c r="AT118" s="16" t="s">
        <v>69</v>
      </c>
      <c r="AU118" s="16" t="s">
        <v>98</v>
      </c>
      <c r="BK118" s="125">
        <f>BK119</f>
        <v>0</v>
      </c>
    </row>
    <row r="119" spans="2:65" s="11" customFormat="1" ht="25.9" customHeight="1">
      <c r="B119" s="126"/>
      <c r="D119" s="127"/>
      <c r="E119" s="128"/>
      <c r="F119" s="128"/>
      <c r="I119" s="129"/>
      <c r="J119" s="130">
        <f>BK119</f>
        <v>0</v>
      </c>
      <c r="L119" s="126"/>
      <c r="M119" s="131"/>
      <c r="P119" s="132">
        <f>P120</f>
        <v>0</v>
      </c>
      <c r="R119" s="132">
        <f>R120</f>
        <v>0</v>
      </c>
      <c r="T119" s="133">
        <f>T120</f>
        <v>0</v>
      </c>
      <c r="AR119" s="127" t="s">
        <v>127</v>
      </c>
      <c r="AT119" s="134" t="s">
        <v>69</v>
      </c>
      <c r="AU119" s="134" t="s">
        <v>70</v>
      </c>
      <c r="AY119" s="127" t="s">
        <v>120</v>
      </c>
      <c r="BK119" s="135">
        <f>BK120</f>
        <v>0</v>
      </c>
    </row>
    <row r="120" spans="2:65" s="11" customFormat="1" ht="22.9" customHeight="1">
      <c r="B120" s="126"/>
      <c r="D120" s="127" t="s">
        <v>69</v>
      </c>
      <c r="E120" s="136" t="s">
        <v>564</v>
      </c>
      <c r="F120" s="136" t="s">
        <v>773</v>
      </c>
      <c r="I120" s="129"/>
      <c r="J120" s="137">
        <f>BK120</f>
        <v>0</v>
      </c>
      <c r="L120" s="126"/>
      <c r="M120" s="131"/>
      <c r="P120" s="132">
        <f>SUM(P121:P126)</f>
        <v>0</v>
      </c>
      <c r="R120" s="132">
        <f>SUM(R121:R126)</f>
        <v>0</v>
      </c>
      <c r="T120" s="133">
        <f>SUM(T121:T126)</f>
        <v>0</v>
      </c>
      <c r="AR120" s="127" t="s">
        <v>127</v>
      </c>
      <c r="AT120" s="134" t="s">
        <v>69</v>
      </c>
      <c r="AU120" s="134" t="s">
        <v>75</v>
      </c>
      <c r="AY120" s="127" t="s">
        <v>120</v>
      </c>
      <c r="BK120" s="135">
        <f>SUM(BK121:BK126)</f>
        <v>0</v>
      </c>
    </row>
    <row r="121" spans="2:65" s="1" customFormat="1" ht="16.5" customHeight="1">
      <c r="B121" s="138"/>
      <c r="C121" s="139" t="s">
        <v>75</v>
      </c>
      <c r="D121" s="139" t="s">
        <v>123</v>
      </c>
      <c r="E121" s="140" t="s">
        <v>753</v>
      </c>
      <c r="F121" s="141" t="s">
        <v>754</v>
      </c>
      <c r="G121" s="142" t="s">
        <v>126</v>
      </c>
      <c r="H121" s="143">
        <v>1</v>
      </c>
      <c r="I121" s="144"/>
      <c r="J121" s="145">
        <f t="shared" ref="J121:J126" si="0">ROUND(I121*H121,2)</f>
        <v>0</v>
      </c>
      <c r="K121" s="146"/>
      <c r="L121" s="31"/>
      <c r="M121" s="147" t="s">
        <v>1</v>
      </c>
      <c r="N121" s="148" t="s">
        <v>36</v>
      </c>
      <c r="P121" s="149">
        <f t="shared" ref="P121:P126" si="1">O121*H121</f>
        <v>0</v>
      </c>
      <c r="Q121" s="149">
        <v>0</v>
      </c>
      <c r="R121" s="149">
        <f t="shared" ref="R121:R126" si="2">Q121*H121</f>
        <v>0</v>
      </c>
      <c r="S121" s="149">
        <v>0</v>
      </c>
      <c r="T121" s="150">
        <f t="shared" ref="T121:T126" si="3">S121*H121</f>
        <v>0</v>
      </c>
      <c r="AR121" s="151" t="s">
        <v>572</v>
      </c>
      <c r="AT121" s="151" t="s">
        <v>123</v>
      </c>
      <c r="AU121" s="151" t="s">
        <v>79</v>
      </c>
      <c r="AY121" s="16" t="s">
        <v>120</v>
      </c>
      <c r="BE121" s="152">
        <f t="shared" ref="BE121:BE126" si="4">IF(N121="základná",J121,0)</f>
        <v>0</v>
      </c>
      <c r="BF121" s="152">
        <f t="shared" ref="BF121:BF126" si="5">IF(N121="znížená",J121,0)</f>
        <v>0</v>
      </c>
      <c r="BG121" s="152">
        <f t="shared" ref="BG121:BG126" si="6">IF(N121="zákl. prenesená",J121,0)</f>
        <v>0</v>
      </c>
      <c r="BH121" s="152">
        <f t="shared" ref="BH121:BH126" si="7">IF(N121="zníž. prenesená",J121,0)</f>
        <v>0</v>
      </c>
      <c r="BI121" s="152">
        <f t="shared" ref="BI121:BI126" si="8">IF(N121="nulová",J121,0)</f>
        <v>0</v>
      </c>
      <c r="BJ121" s="16" t="s">
        <v>79</v>
      </c>
      <c r="BK121" s="152">
        <f t="shared" ref="BK121:BK126" si="9">ROUND(I121*H121,2)</f>
        <v>0</v>
      </c>
      <c r="BL121" s="16" t="s">
        <v>572</v>
      </c>
      <c r="BM121" s="151" t="s">
        <v>755</v>
      </c>
    </row>
    <row r="122" spans="2:65" s="1" customFormat="1" ht="16.5" customHeight="1">
      <c r="B122" s="138"/>
      <c r="C122" s="153" t="s">
        <v>79</v>
      </c>
      <c r="D122" s="153" t="s">
        <v>148</v>
      </c>
      <c r="E122" s="154" t="s">
        <v>756</v>
      </c>
      <c r="F122" s="155" t="s">
        <v>757</v>
      </c>
      <c r="G122" s="156" t="s">
        <v>126</v>
      </c>
      <c r="H122" s="157">
        <v>1</v>
      </c>
      <c r="I122" s="158"/>
      <c r="J122" s="159">
        <f t="shared" si="0"/>
        <v>0</v>
      </c>
      <c r="K122" s="160"/>
      <c r="L122" s="161"/>
      <c r="M122" s="162" t="s">
        <v>1</v>
      </c>
      <c r="N122" s="163" t="s">
        <v>36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AR122" s="151" t="s">
        <v>572</v>
      </c>
      <c r="AT122" s="151" t="s">
        <v>148</v>
      </c>
      <c r="AU122" s="151" t="s">
        <v>79</v>
      </c>
      <c r="AY122" s="16" t="s">
        <v>120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6" t="s">
        <v>79</v>
      </c>
      <c r="BK122" s="152">
        <f t="shared" si="9"/>
        <v>0</v>
      </c>
      <c r="BL122" s="16" t="s">
        <v>572</v>
      </c>
      <c r="BM122" s="151" t="s">
        <v>758</v>
      </c>
    </row>
    <row r="123" spans="2:65" s="1" customFormat="1" ht="16.5" customHeight="1">
      <c r="B123" s="138"/>
      <c r="C123" s="139" t="s">
        <v>82</v>
      </c>
      <c r="D123" s="139" t="s">
        <v>123</v>
      </c>
      <c r="E123" s="140" t="s">
        <v>759</v>
      </c>
      <c r="F123" s="141" t="s">
        <v>760</v>
      </c>
      <c r="G123" s="142" t="s">
        <v>126</v>
      </c>
      <c r="H123" s="143">
        <v>1</v>
      </c>
      <c r="I123" s="144"/>
      <c r="J123" s="145">
        <f t="shared" si="0"/>
        <v>0</v>
      </c>
      <c r="K123" s="146"/>
      <c r="L123" s="31"/>
      <c r="M123" s="147" t="s">
        <v>1</v>
      </c>
      <c r="N123" s="148" t="s">
        <v>36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AR123" s="151" t="s">
        <v>572</v>
      </c>
      <c r="AT123" s="151" t="s">
        <v>123</v>
      </c>
      <c r="AU123" s="151" t="s">
        <v>79</v>
      </c>
      <c r="AY123" s="16" t="s">
        <v>120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6" t="s">
        <v>79</v>
      </c>
      <c r="BK123" s="152">
        <f t="shared" si="9"/>
        <v>0</v>
      </c>
      <c r="BL123" s="16" t="s">
        <v>572</v>
      </c>
      <c r="BM123" s="151" t="s">
        <v>761</v>
      </c>
    </row>
    <row r="124" spans="2:65" s="1" customFormat="1" ht="16.5" customHeight="1">
      <c r="B124" s="138"/>
      <c r="C124" s="139" t="s">
        <v>127</v>
      </c>
      <c r="D124" s="139" t="s">
        <v>123</v>
      </c>
      <c r="E124" s="140" t="s">
        <v>762</v>
      </c>
      <c r="F124" s="141" t="s">
        <v>763</v>
      </c>
      <c r="G124" s="142" t="s">
        <v>126</v>
      </c>
      <c r="H124" s="143">
        <v>1</v>
      </c>
      <c r="I124" s="144"/>
      <c r="J124" s="145">
        <f t="shared" si="0"/>
        <v>0</v>
      </c>
      <c r="K124" s="146"/>
      <c r="L124" s="31"/>
      <c r="M124" s="147" t="s">
        <v>1</v>
      </c>
      <c r="N124" s="148" t="s">
        <v>36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572</v>
      </c>
      <c r="AT124" s="151" t="s">
        <v>123</v>
      </c>
      <c r="AU124" s="151" t="s">
        <v>79</v>
      </c>
      <c r="AY124" s="16" t="s">
        <v>120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6" t="s">
        <v>79</v>
      </c>
      <c r="BK124" s="152">
        <f t="shared" si="9"/>
        <v>0</v>
      </c>
      <c r="BL124" s="16" t="s">
        <v>572</v>
      </c>
      <c r="BM124" s="151" t="s">
        <v>764</v>
      </c>
    </row>
    <row r="125" spans="2:65" s="1" customFormat="1" ht="16.5" customHeight="1">
      <c r="B125" s="138"/>
      <c r="C125" s="153" t="s">
        <v>85</v>
      </c>
      <c r="D125" s="153" t="s">
        <v>148</v>
      </c>
      <c r="E125" s="154" t="s">
        <v>765</v>
      </c>
      <c r="F125" s="155" t="s">
        <v>766</v>
      </c>
      <c r="G125" s="156" t="s">
        <v>126</v>
      </c>
      <c r="H125" s="157">
        <v>1</v>
      </c>
      <c r="I125" s="158"/>
      <c r="J125" s="159">
        <f t="shared" si="0"/>
        <v>0</v>
      </c>
      <c r="K125" s="160"/>
      <c r="L125" s="161"/>
      <c r="M125" s="162" t="s">
        <v>1</v>
      </c>
      <c r="N125" s="163" t="s">
        <v>36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572</v>
      </c>
      <c r="AT125" s="151" t="s">
        <v>148</v>
      </c>
      <c r="AU125" s="151" t="s">
        <v>79</v>
      </c>
      <c r="AY125" s="16" t="s">
        <v>120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6" t="s">
        <v>79</v>
      </c>
      <c r="BK125" s="152">
        <f t="shared" si="9"/>
        <v>0</v>
      </c>
      <c r="BL125" s="16" t="s">
        <v>572</v>
      </c>
      <c r="BM125" s="151" t="s">
        <v>767</v>
      </c>
    </row>
    <row r="126" spans="2:65" s="1" customFormat="1" ht="16.5" customHeight="1">
      <c r="B126" s="138"/>
      <c r="C126" s="139" t="s">
        <v>88</v>
      </c>
      <c r="D126" s="139" t="s">
        <v>123</v>
      </c>
      <c r="E126" s="140" t="s">
        <v>768</v>
      </c>
      <c r="F126" s="141" t="s">
        <v>769</v>
      </c>
      <c r="G126" s="142" t="s">
        <v>331</v>
      </c>
      <c r="H126" s="143">
        <v>1</v>
      </c>
      <c r="I126" s="144"/>
      <c r="J126" s="145">
        <f t="shared" si="0"/>
        <v>0</v>
      </c>
      <c r="K126" s="146"/>
      <c r="L126" s="31"/>
      <c r="M126" s="164" t="s">
        <v>1</v>
      </c>
      <c r="N126" s="165" t="s">
        <v>36</v>
      </c>
      <c r="O126" s="166"/>
      <c r="P126" s="167">
        <f t="shared" si="1"/>
        <v>0</v>
      </c>
      <c r="Q126" s="167">
        <v>0</v>
      </c>
      <c r="R126" s="167">
        <f t="shared" si="2"/>
        <v>0</v>
      </c>
      <c r="S126" s="167">
        <v>0</v>
      </c>
      <c r="T126" s="168">
        <f t="shared" si="3"/>
        <v>0</v>
      </c>
      <c r="AR126" s="151" t="s">
        <v>127</v>
      </c>
      <c r="AT126" s="151" t="s">
        <v>123</v>
      </c>
      <c r="AU126" s="151" t="s">
        <v>79</v>
      </c>
      <c r="AY126" s="16" t="s">
        <v>120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6" t="s">
        <v>79</v>
      </c>
      <c r="BK126" s="152">
        <f t="shared" si="9"/>
        <v>0</v>
      </c>
      <c r="BL126" s="16" t="s">
        <v>127</v>
      </c>
      <c r="BM126" s="151" t="s">
        <v>770</v>
      </c>
    </row>
    <row r="127" spans="2:65" s="1" customFormat="1" ht="6.95" customHeight="1"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1"/>
    </row>
  </sheetData>
  <autoFilter ref="C117:K126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Vybúranie drevenej st...</vt:lpstr>
      <vt:lpstr>2 - Chodba</vt:lpstr>
      <vt:lpstr>3 - Rekonštrukcia bytu</vt:lpstr>
      <vt:lpstr>4 - Náter stĺpov</vt:lpstr>
      <vt:lpstr>5 - Výmena vstupnej steny...</vt:lpstr>
      <vt:lpstr>'1 - Vybúranie drevenej st...'!Názvy_tlače</vt:lpstr>
      <vt:lpstr>'2 - Chodba'!Názvy_tlače</vt:lpstr>
      <vt:lpstr>'3 - Rekonštrukcia bytu'!Názvy_tlače</vt:lpstr>
      <vt:lpstr>'4 - Náter stĺpov'!Názvy_tlače</vt:lpstr>
      <vt:lpstr>'5 - Výmena vstupnej steny...'!Názvy_tlače</vt:lpstr>
      <vt:lpstr>'Rekapitulácia stavby'!Názvy_tlače</vt:lpstr>
      <vt:lpstr>'1 - Vybúranie drevenej st...'!Oblasť_tlače</vt:lpstr>
      <vt:lpstr>'2 - Chodba'!Oblasť_tlače</vt:lpstr>
      <vt:lpstr>'3 - Rekonštrukcia bytu'!Oblasť_tlače</vt:lpstr>
      <vt:lpstr>'4 - Náter stĺpov'!Oblasť_tlače</vt:lpstr>
      <vt:lpstr>'5 - Výmena vstupnej steny...'!Oblasť_tlače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Jurka</dc:creator>
  <cp:lastModifiedBy>ATFC</cp:lastModifiedBy>
  <dcterms:created xsi:type="dcterms:W3CDTF">2025-06-17T07:13:58Z</dcterms:created>
  <dcterms:modified xsi:type="dcterms:W3CDTF">2025-06-19T05:47:38Z</dcterms:modified>
</cp:coreProperties>
</file>